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F9ACB18F-D90B-4343-B885-CA53C0246E1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ORÇAMENTO" sheetId="1" r:id="rId1"/>
    <sheet name="01" sheetId="4" r:id="rId2"/>
    <sheet name="02" sheetId="2" r:id="rId3"/>
    <sheet name="03" sheetId="3" r:id="rId4"/>
    <sheet name="04" sheetId="7" r:id="rId5"/>
    <sheet name="05" sheetId="5" r:id="rId6"/>
    <sheet name="06" sheetId="8" r:id="rId7"/>
    <sheet name="07" sheetId="9" r:id="rId8"/>
    <sheet name="08" sheetId="10" r:id="rId9"/>
  </sheets>
  <calcPr calcId="181029"/>
</workbook>
</file>

<file path=xl/calcChain.xml><?xml version="1.0" encoding="utf-8"?>
<calcChain xmlns="http://schemas.openxmlformats.org/spreadsheetml/2006/main">
  <c r="I24" i="8" l="1"/>
  <c r="I36" i="1"/>
  <c r="J36" i="1" s="1"/>
  <c r="K36" i="1" s="1"/>
  <c r="L36" i="1" s="1"/>
  <c r="I35" i="1"/>
  <c r="J35" i="1" s="1"/>
  <c r="K35" i="1" s="1"/>
  <c r="L35" i="1" s="1"/>
  <c r="I34" i="1"/>
  <c r="J34" i="1" s="1"/>
  <c r="K34" i="1" s="1"/>
  <c r="L34" i="1" s="1"/>
  <c r="I33" i="1"/>
  <c r="J33" i="1" s="1"/>
  <c r="K33" i="1" s="1"/>
  <c r="L33" i="1" s="1"/>
  <c r="I32" i="1"/>
  <c r="J32" i="1" s="1"/>
  <c r="K32" i="1" s="1"/>
  <c r="L32" i="1" s="1"/>
  <c r="I29" i="1"/>
  <c r="J29" i="1" s="1"/>
  <c r="K29" i="1" s="1"/>
  <c r="L29" i="1" s="1"/>
  <c r="I28" i="1"/>
  <c r="J28" i="1" s="1"/>
  <c r="K28" i="1" s="1"/>
  <c r="L28" i="1" s="1"/>
  <c r="I40" i="1"/>
  <c r="J40" i="1" s="1"/>
  <c r="K40" i="1" s="1"/>
  <c r="L40" i="1" s="1"/>
  <c r="I39" i="1"/>
  <c r="J39" i="1" s="1"/>
  <c r="K39" i="1" s="1"/>
  <c r="L39" i="1" s="1"/>
  <c r="I10" i="5"/>
  <c r="I11" i="7"/>
  <c r="I17" i="1"/>
  <c r="J17" i="1" s="1"/>
  <c r="K17" i="1" s="1"/>
  <c r="L17" i="1" s="1"/>
  <c r="I11" i="10"/>
  <c r="I10" i="10"/>
  <c r="I30" i="1"/>
  <c r="J30" i="1" s="1"/>
  <c r="K30" i="1" s="1"/>
  <c r="L30" i="1" s="1"/>
  <c r="I11" i="2"/>
  <c r="I10" i="2"/>
  <c r="I17" i="2"/>
  <c r="I19" i="10"/>
  <c r="I18" i="10"/>
  <c r="I16" i="10"/>
  <c r="I25" i="10"/>
  <c r="I24" i="10"/>
  <c r="I26" i="10" s="1"/>
  <c r="I17" i="10"/>
  <c r="I22" i="9"/>
  <c r="I16" i="9"/>
  <c r="I15" i="9"/>
  <c r="I21" i="9"/>
  <c r="I10" i="9"/>
  <c r="I11" i="9" s="1"/>
  <c r="I17" i="5"/>
  <c r="I20" i="10" l="1"/>
  <c r="I12" i="2"/>
  <c r="I12" i="10"/>
  <c r="L41" i="1"/>
  <c r="I23" i="9"/>
  <c r="I17" i="9"/>
  <c r="I21" i="8"/>
  <c r="I20" i="8"/>
  <c r="I15" i="8"/>
  <c r="I10" i="8"/>
  <c r="I11" i="8" s="1"/>
  <c r="I28" i="10" l="1"/>
  <c r="I16" i="8"/>
  <c r="I22" i="8"/>
  <c r="I25" i="9"/>
  <c r="I23" i="5"/>
  <c r="I22" i="5"/>
  <c r="I16" i="5"/>
  <c r="I15" i="5"/>
  <c r="I24" i="7"/>
  <c r="I23" i="7"/>
  <c r="I18" i="7"/>
  <c r="I17" i="7"/>
  <c r="I16" i="7"/>
  <c r="I10" i="7"/>
  <c r="I12" i="7" s="1"/>
  <c r="I23" i="3"/>
  <c r="I22" i="3"/>
  <c r="I17" i="3"/>
  <c r="I16" i="3"/>
  <c r="I11" i="3"/>
  <c r="I10" i="3"/>
  <c r="I23" i="2"/>
  <c r="I22" i="2"/>
  <c r="I16" i="2"/>
  <c r="I18" i="2" s="1"/>
  <c r="I18" i="5" l="1"/>
  <c r="I12" i="3"/>
  <c r="I24" i="3"/>
  <c r="I24" i="2"/>
  <c r="I26" i="2" s="1"/>
  <c r="I19" i="7"/>
  <c r="I11" i="5"/>
  <c r="I18" i="3"/>
  <c r="I24" i="5"/>
  <c r="I21" i="4"/>
  <c r="I20" i="4"/>
  <c r="I15" i="4"/>
  <c r="I16" i="4" s="1"/>
  <c r="I10" i="4"/>
  <c r="I11" i="4" s="1"/>
  <c r="I31" i="1"/>
  <c r="J31" i="1" s="1"/>
  <c r="K31" i="1" s="1"/>
  <c r="L31" i="1" s="1"/>
  <c r="I27" i="1"/>
  <c r="J27" i="1" s="1"/>
  <c r="K27" i="1" s="1"/>
  <c r="L27" i="1" s="1"/>
  <c r="I24" i="1"/>
  <c r="J24" i="1" s="1"/>
  <c r="K24" i="1" s="1"/>
  <c r="L24" i="1" s="1"/>
  <c r="I23" i="1"/>
  <c r="J23" i="1" s="1"/>
  <c r="K23" i="1" s="1"/>
  <c r="L23" i="1" s="1"/>
  <c r="I22" i="1"/>
  <c r="J22" i="1" s="1"/>
  <c r="K22" i="1" s="1"/>
  <c r="L22" i="1" s="1"/>
  <c r="I21" i="1"/>
  <c r="J21" i="1" s="1"/>
  <c r="K21" i="1" s="1"/>
  <c r="L21" i="1" s="1"/>
  <c r="I20" i="1"/>
  <c r="J20" i="1" s="1"/>
  <c r="K20" i="1" s="1"/>
  <c r="L20" i="1" s="1"/>
  <c r="I16" i="1"/>
  <c r="J16" i="1" s="1"/>
  <c r="K16" i="1" s="1"/>
  <c r="L16" i="1" s="1"/>
  <c r="I15" i="1"/>
  <c r="J15" i="1" s="1"/>
  <c r="K15" i="1" s="1"/>
  <c r="L15" i="1" s="1"/>
  <c r="I14" i="1"/>
  <c r="J14" i="1" s="1"/>
  <c r="K14" i="1" s="1"/>
  <c r="L14" i="1" s="1"/>
  <c r="I13" i="1"/>
  <c r="J13" i="1" s="1"/>
  <c r="K13" i="1" s="1"/>
  <c r="L13" i="1" s="1"/>
  <c r="I12" i="1"/>
  <c r="J12" i="1" s="1"/>
  <c r="K12" i="1" s="1"/>
  <c r="L12" i="1" s="1"/>
  <c r="I11" i="1"/>
  <c r="J11" i="1" l="1"/>
  <c r="K11" i="1" s="1"/>
  <c r="L11" i="1" s="1"/>
  <c r="L18" i="1" s="1"/>
  <c r="I26" i="3"/>
  <c r="I22" i="4"/>
  <c r="I24" i="4" s="1"/>
  <c r="L37" i="1"/>
  <c r="L25" i="1"/>
  <c r="I26" i="5"/>
  <c r="I25" i="7"/>
  <c r="I27" i="7" s="1"/>
  <c r="L42" i="1" l="1"/>
</calcChain>
</file>

<file path=xl/sharedStrings.xml><?xml version="1.0" encoding="utf-8"?>
<sst xmlns="http://schemas.openxmlformats.org/spreadsheetml/2006/main" count="546" uniqueCount="162">
  <si>
    <t>Proprietário:</t>
  </si>
  <si>
    <t>BDI:</t>
  </si>
  <si>
    <t>Descrição:</t>
  </si>
  <si>
    <t>Período:</t>
  </si>
  <si>
    <t>Endereço:</t>
  </si>
  <si>
    <t>ITEM</t>
  </si>
  <si>
    <t>Código</t>
  </si>
  <si>
    <t>SERVIÇO</t>
  </si>
  <si>
    <t>UNID.</t>
  </si>
  <si>
    <t>QUANT.</t>
  </si>
  <si>
    <t>1.1</t>
  </si>
  <si>
    <t>unid.</t>
  </si>
  <si>
    <t>VALOR UNITÁRIO</t>
  </si>
  <si>
    <t>(OCULTAR) VALOR UNITÁRIO</t>
  </si>
  <si>
    <t>CUSTO UNITÁRIO</t>
  </si>
  <si>
    <t>VALOR TOTAL</t>
  </si>
  <si>
    <t>CÓDIGO</t>
  </si>
  <si>
    <t>FONTE</t>
  </si>
  <si>
    <t>m²</t>
  </si>
  <si>
    <t>Espessura=15cm</t>
  </si>
  <si>
    <t>Remoção forro deteriorado</t>
  </si>
  <si>
    <t>Comp=8m</t>
  </si>
  <si>
    <t>Largura=0,5m</t>
  </si>
  <si>
    <t>A viga deteriorada+a de baixo</t>
  </si>
  <si>
    <t>Serviços finais</t>
  </si>
  <si>
    <t>1.2</t>
  </si>
  <si>
    <t>1.3</t>
  </si>
  <si>
    <t>1.4</t>
  </si>
  <si>
    <t>2.1</t>
  </si>
  <si>
    <t>2.2</t>
  </si>
  <si>
    <t>2.3</t>
  </si>
  <si>
    <t>2.4</t>
  </si>
  <si>
    <t>2.5</t>
  </si>
  <si>
    <t>3.1</t>
  </si>
  <si>
    <t>CO-01</t>
  </si>
  <si>
    <t>Serviço</t>
  </si>
  <si>
    <t>Item</t>
  </si>
  <si>
    <t>Unidade</t>
  </si>
  <si>
    <t>1 - Equipamento</t>
  </si>
  <si>
    <t>Descrição</t>
  </si>
  <si>
    <t>Quant.</t>
  </si>
  <si>
    <t>Utilização</t>
  </si>
  <si>
    <t>Custo</t>
  </si>
  <si>
    <t>Custo Horário</t>
  </si>
  <si>
    <t>Prod.</t>
  </si>
  <si>
    <t>Improd.</t>
  </si>
  <si>
    <t>Total</t>
  </si>
  <si>
    <t>2 - Material</t>
  </si>
  <si>
    <t>Unid.</t>
  </si>
  <si>
    <t>Consumo</t>
  </si>
  <si>
    <t>Preço Unitário</t>
  </si>
  <si>
    <t>Custo Unitário</t>
  </si>
  <si>
    <t>m</t>
  </si>
  <si>
    <t>3 - Mão-de-obra</t>
  </si>
  <si>
    <t>Quantidade</t>
  </si>
  <si>
    <t>h</t>
  </si>
  <si>
    <t>Custo Unitário Total</t>
  </si>
  <si>
    <t>CO-02</t>
  </si>
  <si>
    <t>CO-03</t>
  </si>
  <si>
    <t>Custo Item</t>
  </si>
  <si>
    <t>1.5</t>
  </si>
  <si>
    <t>Escoramento telhado</t>
  </si>
  <si>
    <t>1 ripa a cada 14 cm</t>
  </si>
  <si>
    <t>Uma escora por tesoura interna (uma externa está apoiada na empena e a outra é feita pra ser em balanço mesmo)</t>
  </si>
  <si>
    <t>Rever quantidade ao finalizar composição</t>
  </si>
  <si>
    <t>Telhamento escama de peixe, telha germânica (plana) - última fiada sobreposto com telha curta</t>
  </si>
  <si>
    <t>CAIBRO ROLICO DE MADEIRA TRATADA, D = 4 A 7 CM, H = 3,00 M, EM EUCALIPTO OU EQUIVALENTE DA REGIAO</t>
  </si>
  <si>
    <t>PEDREIRO (HORISTA)</t>
  </si>
  <si>
    <t>SERVENTE DE OBRAS</t>
  </si>
  <si>
    <t>m³</t>
  </si>
  <si>
    <t>(OCULTAR) VALOR TOTAL</t>
  </si>
  <si>
    <t>Remoção calha e coletor vertical pluvial</t>
  </si>
  <si>
    <t>Tubo=3,5m</t>
  </si>
  <si>
    <t>VIGA APARELHADA *6 X 16* CM, EM MACARANDUBA, ANGELIM OU EQUIVALENTE DA REGIAO</t>
  </si>
  <si>
    <t xml:space="preserve">unid. </t>
  </si>
  <si>
    <t>CO-04</t>
  </si>
  <si>
    <t>PARAFUSO DE FERRO POLIDO, SEXTAVADO, COM ROSCA PARCIAL, DIAMETRO 5/8", COMPRIMENTO 6", COM PORCA E ARRUELA DE PRESSAO MEDIA</t>
  </si>
  <si>
    <t>FURADEIRA ELETROMAGNÉTICA, VELOCIDADE 450/ 270 RPM, ESPESSURA MÁXIMA DA CHAPA A SER FURADA 50 MM, PORÇA DE ADESÃO MAGÉTICA 17000 N, POTÊNCIA 1100 W, ALIMENTÇÃO 220 - 60 HZ, MONOFÁSICA</t>
  </si>
  <si>
    <t>SERRA FITA HORIZONTAL, ELÉTRICA, COM CONTROLE HIDRÁULICO, PAINEL DE COMANDO EM 24 V, MOTOR ELÉTRICO 1,5 CV, DIMENSÕES DA FITA 3880 X 27 X 0,9 MM, TRIFÁSICA</t>
  </si>
  <si>
    <t>SARRAFO APARELHADO *2 X 10* CM, EM MACARANDUBA, ANGELIM OU EQUIVALENTE DA REGIAO</t>
  </si>
  <si>
    <t>RIPA NAO APARELHADA *1 X 3* CM, EM MACARANDUBA, ANGELIM OU EQUIVALENTE DA REGIAO - BRUTA</t>
  </si>
  <si>
    <t>PREGO DE ACO POLIDO COM CABECA 15 X 15 (1 1/4 X 13)</t>
  </si>
  <si>
    <t>kg</t>
  </si>
  <si>
    <t>CO-05</t>
  </si>
  <si>
    <t>mil</t>
  </si>
  <si>
    <t>Telhamento com telha germânica</t>
  </si>
  <si>
    <t xml:space="preserve">TELHADISTA COM ENCARGOS COMPLEMENTARES </t>
  </si>
  <si>
    <t>Largura=1,1m</t>
  </si>
  <si>
    <t>CO-06</t>
  </si>
  <si>
    <t>FORRO DE MADEIRA CEDRINHO OU EQUIVALENTE DA REGIAO, ENCAIXE MACHO/FEMEA COM FRISO, *10 X 1* CM (SEM COLOCACAO)</t>
  </si>
  <si>
    <t>Colocação ripas e forro externo</t>
  </si>
  <si>
    <t>Remoção e reinstalação de telhas</t>
  </si>
  <si>
    <t>Lateral:8m</t>
  </si>
  <si>
    <t>Instalação forro interno - com acabamento (roda forro)</t>
  </si>
  <si>
    <t>CO-07</t>
  </si>
  <si>
    <t>MEIA CANA DE MADEIRA CEDRINHO OU EQUIVALENTE DA REGIAO, ACABAMENTO PARA FORRO PAULISTA, *2,5 X 2,5* CM</t>
  </si>
  <si>
    <t>SARRAFO *2,5 X 5* CM EM PINUS, MISTA OU EQUIVALENTE DA REGIAO - BRUTA</t>
  </si>
  <si>
    <t>Comp=6m</t>
  </si>
  <si>
    <t>COLA A BASE DE RESINA SINTETICA PARA CHAPA DE LAMINADO MELAMINICO</t>
  </si>
  <si>
    <t>A=8,65m²</t>
  </si>
  <si>
    <t>Remoção peças deterioradas</t>
  </si>
  <si>
    <t>Sarrafo de acabamento frontal/fundos e lateral</t>
  </si>
  <si>
    <t>L=8m</t>
  </si>
  <si>
    <t>Esp=15cm</t>
  </si>
  <si>
    <t>Instalação vigas de madeira - frechal e contrafrechal</t>
  </si>
  <si>
    <t>1.6</t>
  </si>
  <si>
    <t>Lavação do telhado</t>
  </si>
  <si>
    <t>Telhado tem 4,3m x 8m aprox. Dá uma área total de 68,8m². Tirando os 8,8m² do telhado novo, 60m² a serem lavados</t>
  </si>
  <si>
    <t>SARRAFO NAO APARELHADO *2,5 X 10* CM, EM MACARANDUBA, ANGELIM OU EQUIVALENTE DA REGIAO - BRUTA</t>
  </si>
  <si>
    <t>Preparo de madeira para pintura - lixamento</t>
  </si>
  <si>
    <t>Serviços Preliminares</t>
  </si>
  <si>
    <t>Estrutura e telhamento</t>
  </si>
  <si>
    <t>3.2</t>
  </si>
  <si>
    <t>3.3</t>
  </si>
  <si>
    <t>3.4</t>
  </si>
  <si>
    <t>3.5</t>
  </si>
  <si>
    <t>3.6</t>
  </si>
  <si>
    <t>4.1</t>
  </si>
  <si>
    <t>4.2</t>
  </si>
  <si>
    <t>Limpeza final da obra</t>
  </si>
  <si>
    <t>6m comprimento x 0,5m de largura</t>
  </si>
  <si>
    <t>Ampliação das empenas e sarrafo de acabamento: A empena= [2*(16*15+75*8+75*8/2)] + [8*6] + [90*6] = 0,28 m²/empena = 2,8m² total. A sarrafo= (0,1*2*2)+(0,1*8*2) = 2m² total</t>
  </si>
  <si>
    <t>Frontal+fundos=2m</t>
  </si>
  <si>
    <t>Ampliação das empenas e sarrafo de acabamento: A empena= [2*(16*15+75*8+75*8/2)] + [8*6] + [90*6] = 0,29 m²/empena = 2,9m² total. A sarrafo= (0,1*2*2)+(0,1*8*2) = 2m² total</t>
  </si>
  <si>
    <t>Acabamentos em argamassa traço 1:3 com aditivo impermeabilizante</t>
  </si>
  <si>
    <t>Se empreiteira não usar impermeabilizante, substituir pelo código 98563</t>
  </si>
  <si>
    <t>Fechamento em alvenaria - espessura 9 cm</t>
  </si>
  <si>
    <t>3.7</t>
  </si>
  <si>
    <t>3.8</t>
  </si>
  <si>
    <t>Pintura em madeira com esmalte sintético acetinado</t>
  </si>
  <si>
    <t>Pintura em madeira com fundo nivelador alquídico incolor</t>
  </si>
  <si>
    <t>6m comprimento x 0,2 m de largura</t>
  </si>
  <si>
    <t>6m comprimento x 0,3 m de largura+2m comprimento x 0,15m largura</t>
  </si>
  <si>
    <t>3.9</t>
  </si>
  <si>
    <t>Pintura em alvenaria com fundo selador acrílico</t>
  </si>
  <si>
    <t>3.10</t>
  </si>
  <si>
    <t>Pintura em alvenaria com tinta látex acrílica - duas demãos</t>
  </si>
  <si>
    <t>Massa única para alvenaria em argamassa traço 1:2:8 (cimento:cal:areia)</t>
  </si>
  <si>
    <t>Chapisco para alvenaria em argamassa traço 1:3 (cimento:areia)</t>
  </si>
  <si>
    <t>Acabamentos internos e externos</t>
  </si>
  <si>
    <t>Subtotal</t>
  </si>
  <si>
    <t>Total da obra</t>
  </si>
  <si>
    <t>1.7</t>
  </si>
  <si>
    <t>Rua Brasília, 02 - Centro, Doutor Pedrinho/SC</t>
  </si>
  <si>
    <t>Reforma do Telhado - Banheiros Externos Sede da Prefeitura</t>
  </si>
  <si>
    <t>Prefeitura Municipal de Doutor Pedrinho</t>
  </si>
  <si>
    <t>Composição</t>
  </si>
  <si>
    <t>Demolição de alvenaria (platibanda)</t>
  </si>
  <si>
    <t>DEINFRA-01/2021</t>
  </si>
  <si>
    <t>Obra:</t>
  </si>
  <si>
    <t>Ampliação empenas de centro</t>
  </si>
  <si>
    <t>Ampliação empenas das bordas</t>
  </si>
  <si>
    <t>Orçamento de Obra</t>
  </si>
  <si>
    <t>CO-08</t>
  </si>
  <si>
    <t>PREFEITURA MUNICIPAL DE DOUTOR PEDRINHO - Reforma do Telhado</t>
  </si>
  <si>
    <t>TELHA DE BARRO / CERAMICA, NAO ESMALTADA, TIPO COLONIAL, CANAL, PLAN, PAULISTA, COMPRIMENTO DE *44 A 50* CM.</t>
  </si>
  <si>
    <t>SINAPI-12/2023</t>
  </si>
  <si>
    <t>Largura=3,0m</t>
  </si>
  <si>
    <t>2 lados</t>
  </si>
  <si>
    <t xml:space="preserve">2 lados </t>
  </si>
  <si>
    <t>Eng. Civil Fernanda Steffens</t>
  </si>
  <si>
    <t>CREA-SC 176334-9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</si>
</sst>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.0000"/>
    <numFmt numFmtId="166" formatCode="#,##0.0_ ;\-#,##0.0\ "/>
    <numFmt numFmtId="167" formatCode="0.0"/>
    <numFmt numFmtId="168" formatCode="#,##0.00_ ;\-#,##0.00\ "/>
    <numFmt numFmtId="169" formatCode="0.000"/>
    <numFmt numFmtId="170" formatCode="_-[$R$-416]\ * #,##0.00_-;\-[$R$-416]\ * #,##0.00_-;_-[$R$-416]\ * &quot;-&quot;??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Futura Lt BT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Font="0" applyFill="0" applyBorder="0" applyAlignment="0" applyProtection="0"/>
  </cellStyleXfs>
  <cellXfs count="158">
    <xf numFmtId="0" fontId="0" fillId="0" borderId="0" xfId="0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0" xfId="0" applyFont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0" xfId="0" applyFont="1"/>
    <xf numFmtId="0" fontId="3" fillId="0" borderId="9" xfId="0" applyFont="1" applyBorder="1"/>
    <xf numFmtId="0" fontId="4" fillId="0" borderId="2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44" fontId="4" fillId="0" borderId="9" xfId="2" applyFont="1" applyBorder="1" applyAlignment="1">
      <alignment horizontal="center" vertical="center"/>
    </xf>
    <xf numFmtId="44" fontId="4" fillId="0" borderId="29" xfId="2" applyFont="1" applyBorder="1" applyAlignment="1">
      <alignment horizontal="left" vertical="center"/>
    </xf>
    <xf numFmtId="164" fontId="3" fillId="0" borderId="26" xfId="2" applyNumberFormat="1" applyFont="1" applyBorder="1"/>
    <xf numFmtId="0" fontId="3" fillId="0" borderId="2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164" fontId="4" fillId="0" borderId="30" xfId="2" applyNumberFormat="1" applyFont="1" applyBorder="1"/>
    <xf numFmtId="0" fontId="4" fillId="0" borderId="9" xfId="0" applyFont="1" applyBorder="1" applyAlignment="1">
      <alignment wrapText="1"/>
    </xf>
    <xf numFmtId="0" fontId="3" fillId="0" borderId="2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4" fontId="4" fillId="0" borderId="30" xfId="2" applyFont="1" applyBorder="1" applyAlignment="1">
      <alignment horizontal="center" vertical="center"/>
    </xf>
    <xf numFmtId="0" fontId="4" fillId="0" borderId="9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/>
    <xf numFmtId="164" fontId="3" fillId="0" borderId="33" xfId="2" applyNumberFormat="1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0" fillId="0" borderId="0" xfId="0" applyAlignment="1">
      <alignment wrapText="1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0" fillId="0" borderId="0" xfId="0" applyAlignment="1">
      <alignment horizontal="left"/>
    </xf>
    <xf numFmtId="0" fontId="4" fillId="0" borderId="27" xfId="0" applyFont="1" applyBorder="1" applyAlignment="1">
      <alignment horizontal="center" vertical="center"/>
    </xf>
    <xf numFmtId="44" fontId="4" fillId="0" borderId="29" xfId="2" applyFont="1" applyBorder="1" applyAlignment="1">
      <alignment horizontal="right" vertical="center"/>
    </xf>
    <xf numFmtId="44" fontId="4" fillId="0" borderId="30" xfId="2" applyFont="1" applyBorder="1" applyAlignment="1">
      <alignment vertical="center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>
      <alignment wrapText="1"/>
    </xf>
    <xf numFmtId="0" fontId="4" fillId="0" borderId="35" xfId="0" applyFont="1" applyBorder="1" applyAlignment="1">
      <alignment horizontal="center"/>
    </xf>
    <xf numFmtId="164" fontId="5" fillId="0" borderId="0" xfId="2" applyNumberFormat="1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9" xfId="1" applyNumberFormat="1" applyFont="1" applyFill="1" applyBorder="1" applyAlignment="1">
      <alignment horizontal="center" vertical="center" wrapText="1"/>
    </xf>
    <xf numFmtId="164" fontId="5" fillId="3" borderId="9" xfId="2" applyNumberFormat="1" applyFont="1" applyFill="1" applyBorder="1" applyAlignment="1">
      <alignment horizontal="center" vertical="center" wrapText="1"/>
    </xf>
    <xf numFmtId="164" fontId="9" fillId="3" borderId="9" xfId="2" applyNumberFormat="1" applyFont="1" applyFill="1" applyBorder="1" applyAlignment="1">
      <alignment horizontal="center" vertical="center" wrapText="1"/>
    </xf>
    <xf numFmtId="164" fontId="6" fillId="0" borderId="0" xfId="2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44" fontId="0" fillId="0" borderId="9" xfId="2" applyFont="1" applyBorder="1" applyAlignment="1">
      <alignment vertical="center"/>
    </xf>
    <xf numFmtId="44" fontId="8" fillId="0" borderId="9" xfId="2" applyFont="1" applyBorder="1" applyAlignment="1">
      <alignment vertical="center"/>
    </xf>
    <xf numFmtId="2" fontId="0" fillId="0" borderId="0" xfId="0" applyNumberFormat="1" applyAlignment="1">
      <alignment vertical="center"/>
    </xf>
    <xf numFmtId="44" fontId="0" fillId="4" borderId="9" xfId="2" applyFont="1" applyFill="1" applyBorder="1" applyAlignment="1">
      <alignment vertical="center"/>
    </xf>
    <xf numFmtId="44" fontId="10" fillId="3" borderId="9" xfId="2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8" fillId="0" borderId="0" xfId="0" applyFont="1" applyAlignment="1">
      <alignment vertical="center"/>
    </xf>
    <xf numFmtId="167" fontId="5" fillId="3" borderId="9" xfId="0" applyNumberFormat="1" applyFont="1" applyFill="1" applyBorder="1" applyAlignment="1">
      <alignment horizontal="center" vertical="center" wrapText="1"/>
    </xf>
    <xf numFmtId="167" fontId="0" fillId="0" borderId="9" xfId="0" applyNumberFormat="1" applyBorder="1" applyAlignment="1">
      <alignment vertical="center"/>
    </xf>
    <xf numFmtId="167" fontId="0" fillId="0" borderId="0" xfId="0" applyNumberFormat="1" applyAlignment="1">
      <alignment vertical="center"/>
    </xf>
    <xf numFmtId="0" fontId="6" fillId="0" borderId="9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/>
    </xf>
    <xf numFmtId="0" fontId="11" fillId="0" borderId="37" xfId="1" applyNumberFormat="1" applyFont="1" applyBorder="1"/>
    <xf numFmtId="164" fontId="11" fillId="0" borderId="37" xfId="2" applyNumberFormat="1" applyFont="1" applyBorder="1"/>
    <xf numFmtId="0" fontId="5" fillId="0" borderId="9" xfId="0" applyFont="1" applyBorder="1" applyAlignment="1">
      <alignment horizontal="center" vertical="center" wrapText="1"/>
    </xf>
    <xf numFmtId="17" fontId="6" fillId="0" borderId="9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164" fontId="4" fillId="0" borderId="30" xfId="2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44" fontId="0" fillId="0" borderId="9" xfId="2" applyFont="1" applyFill="1" applyBorder="1" applyAlignment="1">
      <alignment vertical="center"/>
    </xf>
    <xf numFmtId="44" fontId="8" fillId="0" borderId="9" xfId="2" applyFont="1" applyFill="1" applyBorder="1" applyAlignment="1">
      <alignment vertical="center"/>
    </xf>
    <xf numFmtId="0" fontId="5" fillId="0" borderId="9" xfId="0" applyFont="1" applyBorder="1" applyAlignment="1">
      <alignment horizontal="left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167" fontId="5" fillId="0" borderId="9" xfId="0" applyNumberFormat="1" applyFont="1" applyBorder="1" applyAlignment="1">
      <alignment horizontal="center" vertical="center"/>
    </xf>
    <xf numFmtId="164" fontId="6" fillId="0" borderId="9" xfId="2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164" fontId="6" fillId="0" borderId="0" xfId="2" applyNumberFormat="1" applyFont="1" applyBorder="1" applyAlignment="1">
      <alignment horizontal="center" vertical="center"/>
    </xf>
    <xf numFmtId="164" fontId="6" fillId="0" borderId="0" xfId="2" applyNumberFormat="1" applyFont="1" applyAlignment="1">
      <alignment horizontal="center" vertical="center"/>
    </xf>
    <xf numFmtId="0" fontId="0" fillId="2" borderId="10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36" xfId="0" applyFill="1" applyBorder="1" applyAlignment="1">
      <alignment horizontal="left" vertical="center"/>
    </xf>
    <xf numFmtId="0" fontId="0" fillId="4" borderId="10" xfId="0" applyFill="1" applyBorder="1" applyAlignment="1">
      <alignment horizontal="right" vertical="center"/>
    </xf>
    <xf numFmtId="0" fontId="0" fillId="4" borderId="36" xfId="0" applyFill="1" applyBorder="1" applyAlignment="1">
      <alignment horizontal="right" vertical="center"/>
    </xf>
    <xf numFmtId="0" fontId="0" fillId="4" borderId="11" xfId="0" applyFill="1" applyBorder="1" applyAlignment="1">
      <alignment horizontal="right" vertical="center"/>
    </xf>
    <xf numFmtId="0" fontId="10" fillId="3" borderId="10" xfId="0" applyFont="1" applyFill="1" applyBorder="1" applyAlignment="1">
      <alignment horizontal="right" vertical="center"/>
    </xf>
    <xf numFmtId="0" fontId="10" fillId="3" borderId="36" xfId="0" applyFont="1" applyFill="1" applyBorder="1" applyAlignment="1">
      <alignment horizontal="right" vertical="center"/>
    </xf>
    <xf numFmtId="0" fontId="10" fillId="3" borderId="11" xfId="0" applyFont="1" applyFill="1" applyBorder="1" applyAlignment="1">
      <alignment horizontal="right" vertical="center"/>
    </xf>
    <xf numFmtId="0" fontId="3" fillId="0" borderId="31" xfId="0" applyFont="1" applyBorder="1" applyAlignment="1">
      <alignment horizontal="right"/>
    </xf>
    <xf numFmtId="0" fontId="3" fillId="0" borderId="32" xfId="0" applyFont="1" applyBorder="1" applyAlignment="1">
      <alignment horizontal="right"/>
    </xf>
    <xf numFmtId="0" fontId="3" fillId="0" borderId="21" xfId="0" applyFont="1" applyBorder="1" applyAlignment="1">
      <alignment horizontal="right"/>
    </xf>
    <xf numFmtId="0" fontId="3" fillId="0" borderId="25" xfId="0" applyFont="1" applyBorder="1" applyAlignment="1">
      <alignment horizontal="right"/>
    </xf>
    <xf numFmtId="0" fontId="3" fillId="0" borderId="15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44" fontId="4" fillId="0" borderId="10" xfId="2" applyFont="1" applyBorder="1" applyAlignment="1">
      <alignment horizontal="center" vertical="center"/>
    </xf>
    <xf numFmtId="44" fontId="4" fillId="0" borderId="11" xfId="2" applyFont="1" applyBorder="1" applyAlignment="1">
      <alignment horizontal="center" vertical="center"/>
    </xf>
    <xf numFmtId="0" fontId="4" fillId="0" borderId="10" xfId="1" applyNumberFormat="1" applyFont="1" applyBorder="1" applyAlignment="1">
      <alignment horizontal="center" vertical="center"/>
    </xf>
    <xf numFmtId="0" fontId="4" fillId="0" borderId="11" xfId="1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4" fillId="0" borderId="22" xfId="0" applyFont="1" applyBorder="1" applyAlignment="1">
      <alignment horizontal="left" wrapText="1"/>
    </xf>
    <xf numFmtId="0" fontId="4" fillId="0" borderId="23" xfId="0" applyFont="1" applyBorder="1" applyAlignment="1">
      <alignment horizontal="left" wrapText="1"/>
    </xf>
    <xf numFmtId="0" fontId="4" fillId="0" borderId="24" xfId="0" applyFont="1" applyBorder="1" applyAlignment="1">
      <alignment horizontal="left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164" fontId="4" fillId="0" borderId="10" xfId="2" applyNumberFormat="1" applyFont="1" applyBorder="1" applyAlignment="1">
      <alignment horizontal="center" vertical="center"/>
    </xf>
    <xf numFmtId="164" fontId="4" fillId="0" borderId="11" xfId="2" applyNumberFormat="1" applyFont="1" applyBorder="1" applyAlignment="1">
      <alignment horizontal="center" vertical="center"/>
    </xf>
    <xf numFmtId="165" fontId="4" fillId="0" borderId="10" xfId="0" applyNumberFormat="1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166" fontId="4" fillId="0" borderId="9" xfId="0" applyNumberFormat="1" applyFont="1" applyBorder="1" applyAlignment="1">
      <alignment horizontal="center" vertical="center"/>
    </xf>
    <xf numFmtId="167" fontId="4" fillId="0" borderId="10" xfId="0" applyNumberFormat="1" applyFont="1" applyBorder="1" applyAlignment="1">
      <alignment horizontal="center" vertical="center"/>
    </xf>
    <xf numFmtId="167" fontId="4" fillId="0" borderId="11" xfId="0" applyNumberFormat="1" applyFont="1" applyBorder="1" applyAlignment="1">
      <alignment horizontal="center" vertical="center"/>
    </xf>
    <xf numFmtId="170" fontId="4" fillId="0" borderId="10" xfId="0" applyNumberFormat="1" applyFont="1" applyBorder="1" applyAlignment="1">
      <alignment horizontal="center" vertical="center"/>
    </xf>
    <xf numFmtId="170" fontId="4" fillId="0" borderId="11" xfId="0" applyNumberFormat="1" applyFont="1" applyBorder="1" applyAlignment="1">
      <alignment horizontal="center" vertical="center"/>
    </xf>
    <xf numFmtId="166" fontId="4" fillId="0" borderId="9" xfId="1" applyNumberFormat="1" applyFont="1" applyBorder="1" applyAlignment="1">
      <alignment horizontal="center" vertical="center"/>
    </xf>
    <xf numFmtId="0" fontId="4" fillId="0" borderId="10" xfId="2" applyNumberFormat="1" applyFont="1" applyBorder="1" applyAlignment="1">
      <alignment horizontal="center" vertical="center"/>
    </xf>
    <xf numFmtId="0" fontId="4" fillId="0" borderId="11" xfId="2" applyNumberFormat="1" applyFont="1" applyBorder="1" applyAlignment="1">
      <alignment horizontal="center" vertical="center"/>
    </xf>
    <xf numFmtId="168" fontId="4" fillId="0" borderId="9" xfId="0" applyNumberFormat="1" applyFont="1" applyBorder="1" applyAlignment="1">
      <alignment horizontal="center" vertical="center"/>
    </xf>
    <xf numFmtId="169" fontId="4" fillId="0" borderId="10" xfId="0" applyNumberFormat="1" applyFont="1" applyBorder="1" applyAlignment="1">
      <alignment horizontal="center" vertical="center"/>
    </xf>
    <xf numFmtId="169" fontId="4" fillId="0" borderId="11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/>
    </xf>
    <xf numFmtId="165" fontId="4" fillId="0" borderId="10" xfId="0" applyNumberFormat="1" applyFont="1" applyBorder="1" applyAlignment="1">
      <alignment horizontal="center"/>
    </xf>
    <xf numFmtId="165" fontId="4" fillId="0" borderId="11" xfId="0" applyNumberFormat="1" applyFont="1" applyBorder="1" applyAlignment="1">
      <alignment horizontal="center"/>
    </xf>
    <xf numFmtId="164" fontId="4" fillId="0" borderId="10" xfId="2" applyNumberFormat="1" applyFont="1" applyBorder="1" applyAlignment="1">
      <alignment horizontal="center"/>
    </xf>
    <xf numFmtId="164" fontId="4" fillId="0" borderId="11" xfId="2" applyNumberFormat="1" applyFont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168" fontId="4" fillId="0" borderId="9" xfId="0" applyNumberFormat="1" applyFont="1" applyBorder="1" applyAlignment="1">
      <alignment horizontal="center"/>
    </xf>
    <xf numFmtId="10" fontId="6" fillId="0" borderId="9" xfId="3" applyNumberFormat="1" applyFont="1" applyBorder="1" applyAlignment="1">
      <alignment horizontal="center" vertical="center"/>
    </xf>
  </cellXfs>
  <cellStyles count="5">
    <cellStyle name="Moeda" xfId="2" builtinId="4"/>
    <cellStyle name="Normal" xfId="0" builtinId="0"/>
    <cellStyle name="Porcentagem" xfId="3" builtinId="5"/>
    <cellStyle name="Vírgula" xfId="1" builtinId="3"/>
    <cellStyle name="Vírgula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771525</xdr:colOff>
      <xdr:row>1</xdr:row>
      <xdr:rowOff>38100</xdr:rowOff>
    </xdr:from>
    <xdr:to>
      <xdr:col>9</xdr:col>
      <xdr:colOff>747712</xdr:colOff>
      <xdr:row>6</xdr:row>
      <xdr:rowOff>95250</xdr:rowOff>
    </xdr:to>
    <xdr:pic>
      <xdr:nvPicPr>
        <xdr:cNvPr id="2" name="Imagem 1" descr="Brasã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77200" y="1181100"/>
          <a:ext cx="923924" cy="1200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P49"/>
  <sheetViews>
    <sheetView tabSelected="1" topLeftCell="A25" zoomScale="60" zoomScaleNormal="60" workbookViewId="0">
      <selection activeCell="B2" sqref="B2:L50"/>
    </sheetView>
  </sheetViews>
  <sheetFormatPr defaultRowHeight="15"/>
  <cols>
    <col min="1" max="1" width="9.140625" style="57"/>
    <col min="2" max="2" width="5.42578125" style="57" bestFit="1" customWidth="1"/>
    <col min="3" max="3" width="9.140625" style="66"/>
    <col min="4" max="4" width="16.42578125" style="66" bestFit="1" customWidth="1"/>
    <col min="5" max="5" width="54.28515625" style="67" bestFit="1" customWidth="1"/>
    <col min="6" max="6" width="8.140625" style="71" bestFit="1" customWidth="1"/>
    <col min="7" max="7" width="9.85546875" style="57" customWidth="1"/>
    <col min="8" max="8" width="14.28515625" style="57" customWidth="1"/>
    <col min="9" max="9" width="2.7109375" style="68" hidden="1" customWidth="1"/>
    <col min="10" max="10" width="15.85546875" style="57" customWidth="1"/>
    <col min="11" max="11" width="0.140625" style="68" customWidth="1"/>
    <col min="12" max="12" width="18.140625" style="57" customWidth="1"/>
    <col min="13" max="13" width="10.28515625" style="57" customWidth="1"/>
    <col min="14" max="14" width="11.140625" style="57" bestFit="1" customWidth="1"/>
    <col min="15" max="15" width="10.140625" style="57" bestFit="1" customWidth="1"/>
    <col min="16" max="16" width="15.42578125" style="57" bestFit="1" customWidth="1"/>
    <col min="17" max="16384" width="9.140625" style="57"/>
  </cols>
  <sheetData>
    <row r="2" spans="2:15">
      <c r="B2" s="85" t="s">
        <v>0</v>
      </c>
      <c r="C2" s="85"/>
      <c r="D2" s="85"/>
      <c r="E2" s="76" t="s">
        <v>145</v>
      </c>
      <c r="F2" s="89" t="s">
        <v>1</v>
      </c>
      <c r="G2" s="157">
        <v>0.21299999999999999</v>
      </c>
      <c r="H2" s="90"/>
      <c r="I2" s="90"/>
      <c r="J2" s="90"/>
      <c r="K2" s="90"/>
      <c r="L2" s="90"/>
      <c r="M2" s="56"/>
    </row>
    <row r="3" spans="2:15" ht="30" customHeight="1">
      <c r="B3" s="85" t="s">
        <v>149</v>
      </c>
      <c r="C3" s="85"/>
      <c r="D3" s="85"/>
      <c r="E3" s="91" t="s">
        <v>144</v>
      </c>
      <c r="F3" s="89"/>
      <c r="G3" s="157"/>
      <c r="H3" s="90"/>
      <c r="I3" s="90"/>
      <c r="J3" s="90"/>
      <c r="K3" s="90"/>
      <c r="L3" s="90"/>
      <c r="M3" s="56"/>
    </row>
    <row r="4" spans="2:15" ht="15" customHeight="1">
      <c r="B4" s="85"/>
      <c r="C4" s="85"/>
      <c r="D4" s="85"/>
      <c r="E4" s="91"/>
      <c r="F4" s="89"/>
      <c r="G4" s="157"/>
      <c r="H4" s="90"/>
      <c r="I4" s="90"/>
      <c r="J4" s="90"/>
      <c r="K4" s="90"/>
      <c r="L4" s="90"/>
      <c r="M4" s="56"/>
    </row>
    <row r="5" spans="2:15">
      <c r="B5" s="92" t="s">
        <v>2</v>
      </c>
      <c r="C5" s="93"/>
      <c r="D5" s="94"/>
      <c r="E5" s="72" t="s">
        <v>152</v>
      </c>
      <c r="F5" s="89"/>
      <c r="G5" s="157"/>
      <c r="H5" s="90"/>
      <c r="I5" s="90"/>
      <c r="J5" s="90"/>
      <c r="K5" s="90"/>
      <c r="L5" s="90"/>
      <c r="M5" s="56"/>
    </row>
    <row r="6" spans="2:15">
      <c r="B6" s="85" t="s">
        <v>3</v>
      </c>
      <c r="C6" s="85"/>
      <c r="D6" s="85"/>
      <c r="E6" s="77">
        <v>45292</v>
      </c>
      <c r="F6" s="89"/>
      <c r="G6" s="157"/>
      <c r="H6" s="90"/>
      <c r="I6" s="90"/>
      <c r="J6" s="90"/>
      <c r="K6" s="90"/>
      <c r="L6" s="90"/>
      <c r="M6" s="56"/>
    </row>
    <row r="7" spans="2:15">
      <c r="B7" s="85" t="s">
        <v>4</v>
      </c>
      <c r="C7" s="85"/>
      <c r="D7" s="85"/>
      <c r="E7" s="72" t="s">
        <v>143</v>
      </c>
      <c r="F7" s="89"/>
      <c r="G7" s="157"/>
      <c r="H7" s="90"/>
      <c r="I7" s="90"/>
      <c r="J7" s="90"/>
      <c r="K7" s="90"/>
      <c r="L7" s="90"/>
      <c r="M7" s="56"/>
    </row>
    <row r="8" spans="2:15">
      <c r="B8" s="86"/>
      <c r="C8" s="87"/>
      <c r="D8" s="87"/>
      <c r="E8" s="87"/>
      <c r="F8" s="87"/>
      <c r="G8" s="87"/>
      <c r="H8" s="87"/>
      <c r="I8" s="87"/>
      <c r="J8" s="87"/>
      <c r="K8" s="87"/>
      <c r="L8" s="88"/>
      <c r="M8" s="56"/>
    </row>
    <row r="9" spans="2:15" s="1" customFormat="1" ht="37.5" customHeight="1">
      <c r="B9" s="52" t="s">
        <v>5</v>
      </c>
      <c r="C9" s="52" t="s">
        <v>16</v>
      </c>
      <c r="D9" s="52" t="s">
        <v>17</v>
      </c>
      <c r="E9" s="52" t="s">
        <v>7</v>
      </c>
      <c r="F9" s="69" t="s">
        <v>9</v>
      </c>
      <c r="G9" s="53" t="s">
        <v>8</v>
      </c>
      <c r="H9" s="54" t="s">
        <v>14</v>
      </c>
      <c r="I9" s="55" t="s">
        <v>13</v>
      </c>
      <c r="J9" s="54" t="s">
        <v>12</v>
      </c>
      <c r="K9" s="55" t="s">
        <v>70</v>
      </c>
      <c r="L9" s="54" t="s">
        <v>15</v>
      </c>
      <c r="M9" s="51"/>
    </row>
    <row r="10" spans="2:15">
      <c r="B10" s="97">
        <v>1</v>
      </c>
      <c r="C10" s="98"/>
      <c r="D10" s="97" t="s">
        <v>110</v>
      </c>
      <c r="E10" s="99"/>
      <c r="F10" s="99"/>
      <c r="G10" s="99"/>
      <c r="H10" s="99"/>
      <c r="I10" s="99"/>
      <c r="J10" s="99"/>
      <c r="K10" s="99"/>
      <c r="L10" s="98"/>
    </row>
    <row r="11" spans="2:15">
      <c r="B11" s="58" t="s">
        <v>10</v>
      </c>
      <c r="C11" s="59">
        <v>97623</v>
      </c>
      <c r="D11" s="59" t="s">
        <v>156</v>
      </c>
      <c r="E11" s="60" t="s">
        <v>147</v>
      </c>
      <c r="F11" s="70">
        <v>1.3</v>
      </c>
      <c r="G11" s="58" t="s">
        <v>69</v>
      </c>
      <c r="H11" s="61">
        <v>114.08</v>
      </c>
      <c r="I11" s="62">
        <f t="shared" ref="I11:I17" si="0">H11*(1+$G$2)</f>
        <v>138.37904</v>
      </c>
      <c r="J11" s="61">
        <f>ROUND(I11,2)</f>
        <v>138.38</v>
      </c>
      <c r="K11" s="62">
        <f t="shared" ref="K11:K16" si="1">F11*J11</f>
        <v>179.89400000000001</v>
      </c>
      <c r="L11" s="61">
        <f>ROUND(K11,2)</f>
        <v>179.89</v>
      </c>
      <c r="M11" s="63"/>
      <c r="N11" s="57" t="s">
        <v>99</v>
      </c>
      <c r="O11" s="57" t="s">
        <v>19</v>
      </c>
    </row>
    <row r="12" spans="2:15">
      <c r="B12" s="58" t="s">
        <v>25</v>
      </c>
      <c r="C12" s="59">
        <v>42557</v>
      </c>
      <c r="D12" s="59" t="s">
        <v>148</v>
      </c>
      <c r="E12" s="60" t="s">
        <v>71</v>
      </c>
      <c r="F12" s="70">
        <v>11.5</v>
      </c>
      <c r="G12" s="58" t="s">
        <v>52</v>
      </c>
      <c r="H12" s="61">
        <v>3.02</v>
      </c>
      <c r="I12" s="62">
        <f t="shared" si="0"/>
        <v>3.6632600000000002</v>
      </c>
      <c r="J12" s="61">
        <f t="shared" ref="J12:J16" si="2">ROUND(I12,2)</f>
        <v>3.66</v>
      </c>
      <c r="K12" s="62">
        <f t="shared" si="1"/>
        <v>42.09</v>
      </c>
      <c r="L12" s="61">
        <f t="shared" ref="L12:L16" si="3">ROUND(K12,2)</f>
        <v>42.09</v>
      </c>
      <c r="M12" s="63"/>
      <c r="N12" s="57" t="s">
        <v>21</v>
      </c>
      <c r="O12" s="57" t="s">
        <v>72</v>
      </c>
    </row>
    <row r="13" spans="2:15">
      <c r="B13" s="58" t="s">
        <v>26</v>
      </c>
      <c r="C13" s="59">
        <v>97640</v>
      </c>
      <c r="D13" s="59" t="s">
        <v>156</v>
      </c>
      <c r="E13" s="60" t="s">
        <v>20</v>
      </c>
      <c r="F13" s="70">
        <v>3</v>
      </c>
      <c r="G13" s="58" t="s">
        <v>18</v>
      </c>
      <c r="H13" s="61">
        <v>2.06</v>
      </c>
      <c r="I13" s="62">
        <f t="shared" si="0"/>
        <v>2.4987800000000004</v>
      </c>
      <c r="J13" s="61">
        <f t="shared" si="2"/>
        <v>2.5</v>
      </c>
      <c r="K13" s="62">
        <f t="shared" si="1"/>
        <v>7.5</v>
      </c>
      <c r="L13" s="61">
        <f t="shared" si="3"/>
        <v>7.5</v>
      </c>
      <c r="M13" s="63"/>
      <c r="N13" s="57" t="s">
        <v>97</v>
      </c>
      <c r="O13" s="57" t="s">
        <v>22</v>
      </c>
    </row>
    <row r="14" spans="2:15">
      <c r="B14" s="58" t="s">
        <v>27</v>
      </c>
      <c r="C14" s="59">
        <v>97651</v>
      </c>
      <c r="D14" s="59" t="s">
        <v>156</v>
      </c>
      <c r="E14" s="60" t="s">
        <v>100</v>
      </c>
      <c r="F14" s="70">
        <v>2</v>
      </c>
      <c r="G14" s="58" t="s">
        <v>11</v>
      </c>
      <c r="H14" s="61">
        <v>90.22</v>
      </c>
      <c r="I14" s="62">
        <f t="shared" si="0"/>
        <v>109.43686000000001</v>
      </c>
      <c r="J14" s="61">
        <f t="shared" si="2"/>
        <v>109.44</v>
      </c>
      <c r="K14" s="62">
        <f t="shared" si="1"/>
        <v>218.88</v>
      </c>
      <c r="L14" s="61">
        <f t="shared" si="3"/>
        <v>218.88</v>
      </c>
      <c r="M14" s="63"/>
      <c r="N14" s="57" t="s">
        <v>23</v>
      </c>
    </row>
    <row r="15" spans="2:15">
      <c r="B15" s="58" t="s">
        <v>60</v>
      </c>
      <c r="C15" s="59">
        <v>100328</v>
      </c>
      <c r="D15" s="59" t="s">
        <v>156</v>
      </c>
      <c r="E15" s="60" t="s">
        <v>91</v>
      </c>
      <c r="F15" s="70">
        <v>20</v>
      </c>
      <c r="G15" s="58" t="s">
        <v>18</v>
      </c>
      <c r="H15" s="61">
        <v>14.51</v>
      </c>
      <c r="I15" s="62">
        <f t="shared" si="0"/>
        <v>17.600630000000002</v>
      </c>
      <c r="J15" s="61">
        <f t="shared" si="2"/>
        <v>17.600000000000001</v>
      </c>
      <c r="K15" s="62">
        <f t="shared" si="1"/>
        <v>352</v>
      </c>
      <c r="L15" s="61">
        <f t="shared" si="3"/>
        <v>352</v>
      </c>
      <c r="M15" s="63"/>
      <c r="N15" s="57" t="s">
        <v>21</v>
      </c>
      <c r="O15" s="57" t="s">
        <v>157</v>
      </c>
    </row>
    <row r="16" spans="2:15">
      <c r="B16" s="58" t="s">
        <v>105</v>
      </c>
      <c r="C16" s="59" t="s">
        <v>34</v>
      </c>
      <c r="D16" s="59" t="s">
        <v>146</v>
      </c>
      <c r="E16" s="60" t="s">
        <v>61</v>
      </c>
      <c r="F16" s="70">
        <v>6</v>
      </c>
      <c r="G16" s="58" t="s">
        <v>11</v>
      </c>
      <c r="H16" s="61">
        <v>33.520000000000003</v>
      </c>
      <c r="I16" s="62">
        <f t="shared" si="0"/>
        <v>40.659760000000006</v>
      </c>
      <c r="J16" s="61">
        <f t="shared" si="2"/>
        <v>40.659999999999997</v>
      </c>
      <c r="K16" s="62">
        <f t="shared" si="1"/>
        <v>243.95999999999998</v>
      </c>
      <c r="L16" s="61">
        <f t="shared" si="3"/>
        <v>243.96</v>
      </c>
      <c r="M16" s="63"/>
      <c r="N16" s="57" t="s">
        <v>63</v>
      </c>
    </row>
    <row r="17" spans="2:16" ht="30">
      <c r="B17" s="58" t="s">
        <v>142</v>
      </c>
      <c r="C17" s="59">
        <v>98561</v>
      </c>
      <c r="D17" s="59" t="s">
        <v>156</v>
      </c>
      <c r="E17" s="60" t="s">
        <v>124</v>
      </c>
      <c r="F17" s="70">
        <v>1.2</v>
      </c>
      <c r="G17" s="58" t="s">
        <v>18</v>
      </c>
      <c r="H17" s="61">
        <v>48.55</v>
      </c>
      <c r="I17" s="62">
        <f t="shared" si="0"/>
        <v>58.891150000000003</v>
      </c>
      <c r="J17" s="61">
        <f>ROUND(I17,2)</f>
        <v>58.89</v>
      </c>
      <c r="K17" s="62">
        <f>F17*J17</f>
        <v>70.667999999999992</v>
      </c>
      <c r="L17" s="61">
        <f>ROUND(K17,2)</f>
        <v>70.67</v>
      </c>
      <c r="M17" s="63"/>
      <c r="N17" s="57" t="s">
        <v>102</v>
      </c>
      <c r="O17" s="57" t="s">
        <v>103</v>
      </c>
      <c r="P17" s="57" t="s">
        <v>125</v>
      </c>
    </row>
    <row r="18" spans="2:16">
      <c r="B18" s="100" t="s">
        <v>140</v>
      </c>
      <c r="C18" s="101"/>
      <c r="D18" s="101"/>
      <c r="E18" s="101"/>
      <c r="F18" s="101"/>
      <c r="G18" s="101"/>
      <c r="H18" s="101"/>
      <c r="I18" s="101"/>
      <c r="J18" s="101"/>
      <c r="K18" s="102"/>
      <c r="L18" s="64">
        <f>SUM(L11:L17)</f>
        <v>1114.99</v>
      </c>
    </row>
    <row r="19" spans="2:16">
      <c r="B19" s="97">
        <v>2</v>
      </c>
      <c r="C19" s="98"/>
      <c r="D19" s="97" t="s">
        <v>111</v>
      </c>
      <c r="E19" s="99"/>
      <c r="F19" s="99"/>
      <c r="G19" s="99"/>
      <c r="H19" s="99"/>
      <c r="I19" s="99"/>
      <c r="J19" s="99"/>
      <c r="K19" s="99"/>
      <c r="L19" s="98"/>
    </row>
    <row r="20" spans="2:16">
      <c r="B20" s="58" t="s">
        <v>28</v>
      </c>
      <c r="C20" s="59" t="s">
        <v>57</v>
      </c>
      <c r="D20" s="59" t="s">
        <v>146</v>
      </c>
      <c r="E20" s="60" t="s">
        <v>104</v>
      </c>
      <c r="F20" s="70">
        <v>2</v>
      </c>
      <c r="G20" s="58" t="s">
        <v>11</v>
      </c>
      <c r="H20" s="61">
        <v>860.78</v>
      </c>
      <c r="I20" s="62">
        <f>H20*(1+$G$2)</f>
        <v>1044.1261400000001</v>
      </c>
      <c r="J20" s="61">
        <f>ROUND(I20,2)</f>
        <v>1044.1300000000001</v>
      </c>
      <c r="K20" s="62">
        <f>F20*J20</f>
        <v>2088.2600000000002</v>
      </c>
      <c r="L20" s="61">
        <f>ROUND(K20,2)</f>
        <v>2088.2600000000002</v>
      </c>
      <c r="M20" s="63"/>
      <c r="N20" s="57" t="s">
        <v>64</v>
      </c>
    </row>
    <row r="21" spans="2:16">
      <c r="B21" s="58" t="s">
        <v>29</v>
      </c>
      <c r="C21" s="59" t="s">
        <v>58</v>
      </c>
      <c r="D21" s="59" t="s">
        <v>146</v>
      </c>
      <c r="E21" s="60" t="s">
        <v>150</v>
      </c>
      <c r="F21" s="70">
        <v>8</v>
      </c>
      <c r="G21" s="58" t="s">
        <v>11</v>
      </c>
      <c r="H21" s="61">
        <v>164.03</v>
      </c>
      <c r="I21" s="62">
        <f>H21*(1+$G$2)</f>
        <v>198.96839000000003</v>
      </c>
      <c r="J21" s="61">
        <f t="shared" ref="J21:J36" si="4">ROUND(I21,2)</f>
        <v>198.97</v>
      </c>
      <c r="K21" s="62">
        <f t="shared" ref="K21:K34" si="5">F21*J21</f>
        <v>1591.76</v>
      </c>
      <c r="L21" s="61">
        <f t="shared" ref="L21:L34" si="6">ROUND(K21,2)</f>
        <v>1591.76</v>
      </c>
      <c r="M21" s="63"/>
    </row>
    <row r="22" spans="2:16">
      <c r="B22" s="58" t="s">
        <v>30</v>
      </c>
      <c r="C22" s="59" t="s">
        <v>75</v>
      </c>
      <c r="D22" s="59" t="s">
        <v>146</v>
      </c>
      <c r="E22" s="60" t="s">
        <v>151</v>
      </c>
      <c r="F22" s="70">
        <v>2</v>
      </c>
      <c r="G22" s="58" t="s">
        <v>11</v>
      </c>
      <c r="H22" s="61">
        <v>208.05</v>
      </c>
      <c r="I22" s="62">
        <f>H22*(1+$G$2)</f>
        <v>252.36465000000004</v>
      </c>
      <c r="J22" s="61">
        <f t="shared" si="4"/>
        <v>252.36</v>
      </c>
      <c r="K22" s="62">
        <f t="shared" si="5"/>
        <v>504.72</v>
      </c>
      <c r="L22" s="61">
        <f t="shared" si="6"/>
        <v>504.72</v>
      </c>
      <c r="M22" s="63"/>
    </row>
    <row r="23" spans="2:16">
      <c r="B23" s="58" t="s">
        <v>31</v>
      </c>
      <c r="C23" s="59" t="s">
        <v>83</v>
      </c>
      <c r="D23" s="59" t="s">
        <v>146</v>
      </c>
      <c r="E23" s="60" t="s">
        <v>90</v>
      </c>
      <c r="F23" s="70">
        <v>1</v>
      </c>
      <c r="G23" s="58" t="s">
        <v>11</v>
      </c>
      <c r="H23" s="61">
        <v>1676.4</v>
      </c>
      <c r="I23" s="62">
        <f>H23*(1+$G$2)</f>
        <v>2033.4732000000001</v>
      </c>
      <c r="J23" s="61">
        <f t="shared" si="4"/>
        <v>2033.47</v>
      </c>
      <c r="K23" s="62">
        <f t="shared" si="5"/>
        <v>2033.47</v>
      </c>
      <c r="L23" s="61">
        <f t="shared" si="6"/>
        <v>2033.47</v>
      </c>
      <c r="M23" s="63"/>
      <c r="N23" s="57" t="s">
        <v>62</v>
      </c>
    </row>
    <row r="24" spans="2:16" ht="30">
      <c r="B24" s="58" t="s">
        <v>32</v>
      </c>
      <c r="C24" s="59" t="s">
        <v>88</v>
      </c>
      <c r="D24" s="59" t="s">
        <v>146</v>
      </c>
      <c r="E24" s="60" t="s">
        <v>65</v>
      </c>
      <c r="F24" s="70">
        <v>8.8000000000000007</v>
      </c>
      <c r="G24" s="58" t="s">
        <v>18</v>
      </c>
      <c r="H24" s="61">
        <v>66.930000000000007</v>
      </c>
      <c r="I24" s="62">
        <f>H24*(1+$G$2)</f>
        <v>81.186090000000007</v>
      </c>
      <c r="J24" s="61">
        <f t="shared" si="4"/>
        <v>81.19</v>
      </c>
      <c r="K24" s="62">
        <f t="shared" si="5"/>
        <v>714.47200000000009</v>
      </c>
      <c r="L24" s="61">
        <f t="shared" si="6"/>
        <v>714.47</v>
      </c>
      <c r="M24" s="63"/>
      <c r="N24" s="57" t="s">
        <v>21</v>
      </c>
      <c r="O24" s="57" t="s">
        <v>87</v>
      </c>
    </row>
    <row r="25" spans="2:16">
      <c r="B25" s="100" t="s">
        <v>140</v>
      </c>
      <c r="C25" s="101"/>
      <c r="D25" s="101"/>
      <c r="E25" s="101"/>
      <c r="F25" s="101"/>
      <c r="G25" s="101"/>
      <c r="H25" s="101"/>
      <c r="I25" s="101"/>
      <c r="J25" s="101"/>
      <c r="K25" s="102"/>
      <c r="L25" s="64">
        <f>SUM(L20:L24)</f>
        <v>6932.6800000000012</v>
      </c>
      <c r="M25" s="63"/>
    </row>
    <row r="26" spans="2:16">
      <c r="B26" s="97">
        <v>3</v>
      </c>
      <c r="C26" s="98"/>
      <c r="D26" s="97" t="s">
        <v>139</v>
      </c>
      <c r="E26" s="99"/>
      <c r="F26" s="99"/>
      <c r="G26" s="99"/>
      <c r="H26" s="99"/>
      <c r="I26" s="99"/>
      <c r="J26" s="99"/>
      <c r="K26" s="99"/>
      <c r="L26" s="98"/>
      <c r="M26" s="63"/>
    </row>
    <row r="27" spans="2:16">
      <c r="B27" s="58" t="s">
        <v>33</v>
      </c>
      <c r="C27" s="59" t="s">
        <v>94</v>
      </c>
      <c r="D27" s="59" t="s">
        <v>146</v>
      </c>
      <c r="E27" s="60" t="s">
        <v>101</v>
      </c>
      <c r="F27" s="70">
        <v>10</v>
      </c>
      <c r="G27" s="58" t="s">
        <v>52</v>
      </c>
      <c r="H27" s="83">
        <v>28.35</v>
      </c>
      <c r="I27" s="84">
        <f t="shared" ref="I27:I36" si="7">H27*(1+$G$2)</f>
        <v>34.388550000000002</v>
      </c>
      <c r="J27" s="83">
        <f t="shared" si="4"/>
        <v>34.39</v>
      </c>
      <c r="K27" s="84">
        <f t="shared" si="5"/>
        <v>343.9</v>
      </c>
      <c r="L27" s="83">
        <f t="shared" si="6"/>
        <v>343.9</v>
      </c>
      <c r="M27" s="63"/>
      <c r="N27" s="57" t="s">
        <v>122</v>
      </c>
      <c r="O27" s="57" t="s">
        <v>92</v>
      </c>
    </row>
    <row r="28" spans="2:16">
      <c r="B28" s="58" t="s">
        <v>112</v>
      </c>
      <c r="C28" s="59">
        <v>102193</v>
      </c>
      <c r="D28" s="59" t="s">
        <v>156</v>
      </c>
      <c r="E28" s="60" t="s">
        <v>109</v>
      </c>
      <c r="F28" s="70">
        <v>4.9000000000000004</v>
      </c>
      <c r="G28" s="58" t="s">
        <v>18</v>
      </c>
      <c r="H28" s="61">
        <v>2.39</v>
      </c>
      <c r="I28" s="62">
        <f t="shared" si="7"/>
        <v>2.8990700000000005</v>
      </c>
      <c r="J28" s="61">
        <f t="shared" ref="J28" si="8">ROUND(I28,2)</f>
        <v>2.9</v>
      </c>
      <c r="K28" s="62">
        <f t="shared" ref="K28" si="9">F28*J28</f>
        <v>14.21</v>
      </c>
      <c r="L28" s="61">
        <f t="shared" ref="L28" si="10">ROUND(K28,2)</f>
        <v>14.21</v>
      </c>
      <c r="M28" s="63"/>
      <c r="N28" s="57" t="s">
        <v>121</v>
      </c>
    </row>
    <row r="29" spans="2:16">
      <c r="B29" s="58" t="s">
        <v>113</v>
      </c>
      <c r="C29" s="59">
        <v>102197</v>
      </c>
      <c r="D29" s="59" t="s">
        <v>156</v>
      </c>
      <c r="E29" s="60" t="s">
        <v>130</v>
      </c>
      <c r="F29" s="70">
        <v>4.9000000000000004</v>
      </c>
      <c r="G29" s="58" t="s">
        <v>18</v>
      </c>
      <c r="H29" s="61">
        <v>33.65</v>
      </c>
      <c r="I29" s="62">
        <f t="shared" si="7"/>
        <v>40.817450000000001</v>
      </c>
      <c r="J29" s="61">
        <f t="shared" ref="J29" si="11">ROUND(I29,2)</f>
        <v>40.82</v>
      </c>
      <c r="K29" s="62">
        <f t="shared" ref="K29" si="12">F29*J29</f>
        <v>200.01800000000003</v>
      </c>
      <c r="L29" s="61">
        <f t="shared" ref="L29" si="13">ROUND(K29,2)</f>
        <v>200.02</v>
      </c>
      <c r="M29" s="63"/>
      <c r="N29" s="57" t="s">
        <v>123</v>
      </c>
    </row>
    <row r="30" spans="2:16">
      <c r="B30" s="58" t="s">
        <v>114</v>
      </c>
      <c r="C30" s="59">
        <v>102219</v>
      </c>
      <c r="D30" s="59" t="s">
        <v>156</v>
      </c>
      <c r="E30" s="60" t="s">
        <v>129</v>
      </c>
      <c r="F30" s="70">
        <v>4.9000000000000004</v>
      </c>
      <c r="G30" s="58" t="s">
        <v>18</v>
      </c>
      <c r="H30" s="61">
        <v>18.14</v>
      </c>
      <c r="I30" s="62">
        <f t="shared" si="7"/>
        <v>22.003820000000001</v>
      </c>
      <c r="J30" s="61">
        <f t="shared" si="4"/>
        <v>22</v>
      </c>
      <c r="K30" s="62">
        <f t="shared" si="5"/>
        <v>107.80000000000001</v>
      </c>
      <c r="L30" s="61">
        <f t="shared" si="6"/>
        <v>107.8</v>
      </c>
      <c r="M30" s="63"/>
      <c r="N30" s="57" t="s">
        <v>121</v>
      </c>
    </row>
    <row r="31" spans="2:16">
      <c r="B31" s="58" t="s">
        <v>115</v>
      </c>
      <c r="C31" s="59" t="s">
        <v>153</v>
      </c>
      <c r="D31" s="59" t="s">
        <v>146</v>
      </c>
      <c r="E31" s="60" t="s">
        <v>93</v>
      </c>
      <c r="F31" s="70">
        <v>3</v>
      </c>
      <c r="G31" s="58" t="s">
        <v>18</v>
      </c>
      <c r="H31" s="61">
        <v>155.87</v>
      </c>
      <c r="I31" s="62">
        <f t="shared" si="7"/>
        <v>189.07031000000001</v>
      </c>
      <c r="J31" s="61">
        <f t="shared" si="4"/>
        <v>189.07</v>
      </c>
      <c r="K31" s="62">
        <f t="shared" si="5"/>
        <v>567.21</v>
      </c>
      <c r="L31" s="61">
        <f t="shared" si="6"/>
        <v>567.21</v>
      </c>
      <c r="M31" s="63"/>
      <c r="N31" s="57" t="s">
        <v>120</v>
      </c>
    </row>
    <row r="32" spans="2:16">
      <c r="B32" s="58" t="s">
        <v>116</v>
      </c>
      <c r="C32" s="59">
        <v>103329</v>
      </c>
      <c r="D32" s="59" t="s">
        <v>156</v>
      </c>
      <c r="E32" s="60" t="s">
        <v>126</v>
      </c>
      <c r="F32" s="70">
        <v>1.2</v>
      </c>
      <c r="G32" s="58" t="s">
        <v>18</v>
      </c>
      <c r="H32" s="61">
        <v>106.31</v>
      </c>
      <c r="I32" s="62">
        <f t="shared" si="7"/>
        <v>128.95403000000002</v>
      </c>
      <c r="J32" s="61">
        <f t="shared" si="4"/>
        <v>128.94999999999999</v>
      </c>
      <c r="K32" s="62">
        <f t="shared" si="5"/>
        <v>154.73999999999998</v>
      </c>
      <c r="L32" s="61">
        <f t="shared" si="6"/>
        <v>154.74</v>
      </c>
      <c r="M32" s="63"/>
      <c r="N32" s="57" t="s">
        <v>131</v>
      </c>
    </row>
    <row r="33" spans="2:14" ht="30">
      <c r="B33" s="58" t="s">
        <v>127</v>
      </c>
      <c r="C33" s="59">
        <v>87893</v>
      </c>
      <c r="D33" s="59" t="s">
        <v>156</v>
      </c>
      <c r="E33" s="60" t="s">
        <v>138</v>
      </c>
      <c r="F33" s="70">
        <v>2.4</v>
      </c>
      <c r="G33" s="58" t="s">
        <v>18</v>
      </c>
      <c r="H33" s="61">
        <v>8</v>
      </c>
      <c r="I33" s="62">
        <f t="shared" si="7"/>
        <v>9.7040000000000006</v>
      </c>
      <c r="J33" s="61">
        <f t="shared" si="4"/>
        <v>9.6999999999999993</v>
      </c>
      <c r="K33" s="62">
        <f t="shared" si="5"/>
        <v>23.279999999999998</v>
      </c>
      <c r="L33" s="61">
        <f t="shared" si="6"/>
        <v>23.28</v>
      </c>
      <c r="M33" s="63"/>
    </row>
    <row r="34" spans="2:14" ht="30">
      <c r="B34" s="58" t="s">
        <v>128</v>
      </c>
      <c r="C34" s="59">
        <v>87794</v>
      </c>
      <c r="D34" s="59" t="s">
        <v>156</v>
      </c>
      <c r="E34" s="60" t="s">
        <v>137</v>
      </c>
      <c r="F34" s="70">
        <v>2.4</v>
      </c>
      <c r="G34" s="58" t="s">
        <v>18</v>
      </c>
      <c r="H34" s="61">
        <v>45.94</v>
      </c>
      <c r="I34" s="62">
        <f t="shared" si="7"/>
        <v>55.72522</v>
      </c>
      <c r="J34" s="61">
        <f t="shared" si="4"/>
        <v>55.73</v>
      </c>
      <c r="K34" s="62">
        <f t="shared" si="5"/>
        <v>133.75199999999998</v>
      </c>
      <c r="L34" s="61">
        <f t="shared" si="6"/>
        <v>133.75</v>
      </c>
      <c r="M34" s="63" t="s">
        <v>159</v>
      </c>
      <c r="N34" s="57" t="s">
        <v>131</v>
      </c>
    </row>
    <row r="35" spans="2:14">
      <c r="B35" s="58" t="s">
        <v>133</v>
      </c>
      <c r="C35" s="59">
        <v>88415</v>
      </c>
      <c r="D35" s="59" t="s">
        <v>156</v>
      </c>
      <c r="E35" s="60" t="s">
        <v>134</v>
      </c>
      <c r="F35" s="70">
        <v>2.4</v>
      </c>
      <c r="G35" s="58" t="s">
        <v>18</v>
      </c>
      <c r="H35" s="61">
        <v>3.27</v>
      </c>
      <c r="I35" s="62">
        <f t="shared" si="7"/>
        <v>3.9665100000000004</v>
      </c>
      <c r="J35" s="61">
        <f t="shared" si="4"/>
        <v>3.97</v>
      </c>
      <c r="K35" s="62">
        <f t="shared" ref="K35:K36" si="14">F35*J35</f>
        <v>9.5280000000000005</v>
      </c>
      <c r="L35" s="61">
        <f t="shared" ref="L35:L36" si="15">ROUND(K35,2)</f>
        <v>9.5299999999999994</v>
      </c>
      <c r="M35" s="63"/>
    </row>
    <row r="36" spans="2:14">
      <c r="B36" s="58" t="s">
        <v>135</v>
      </c>
      <c r="C36" s="59">
        <v>95626</v>
      </c>
      <c r="D36" s="59" t="s">
        <v>156</v>
      </c>
      <c r="E36" s="60" t="s">
        <v>136</v>
      </c>
      <c r="F36" s="70">
        <v>2.4</v>
      </c>
      <c r="G36" s="58" t="s">
        <v>18</v>
      </c>
      <c r="H36" s="61">
        <v>18.96</v>
      </c>
      <c r="I36" s="62">
        <f t="shared" si="7"/>
        <v>22.998480000000004</v>
      </c>
      <c r="J36" s="61">
        <f t="shared" si="4"/>
        <v>23</v>
      </c>
      <c r="K36" s="62">
        <f t="shared" si="14"/>
        <v>55.199999999999996</v>
      </c>
      <c r="L36" s="61">
        <f t="shared" si="15"/>
        <v>55.2</v>
      </c>
      <c r="M36" s="63" t="s">
        <v>158</v>
      </c>
      <c r="N36" s="57" t="s">
        <v>132</v>
      </c>
    </row>
    <row r="37" spans="2:14">
      <c r="B37" s="100" t="s">
        <v>140</v>
      </c>
      <c r="C37" s="101"/>
      <c r="D37" s="101"/>
      <c r="E37" s="101"/>
      <c r="F37" s="101"/>
      <c r="G37" s="101"/>
      <c r="H37" s="101"/>
      <c r="I37" s="101"/>
      <c r="J37" s="101"/>
      <c r="K37" s="102"/>
      <c r="L37" s="64">
        <f>SUM(L27:L36)</f>
        <v>1609.6399999999999</v>
      </c>
      <c r="M37" s="63"/>
    </row>
    <row r="38" spans="2:14">
      <c r="B38" s="97">
        <v>4</v>
      </c>
      <c r="C38" s="98"/>
      <c r="D38" s="97" t="s">
        <v>24</v>
      </c>
      <c r="E38" s="99"/>
      <c r="F38" s="99"/>
      <c r="G38" s="99"/>
      <c r="H38" s="99"/>
      <c r="I38" s="99"/>
      <c r="J38" s="99"/>
      <c r="K38" s="99"/>
      <c r="L38" s="98"/>
    </row>
    <row r="39" spans="2:14">
      <c r="B39" s="58" t="s">
        <v>117</v>
      </c>
      <c r="C39" s="59">
        <v>99811</v>
      </c>
      <c r="D39" s="59" t="s">
        <v>156</v>
      </c>
      <c r="E39" s="60" t="s">
        <v>119</v>
      </c>
      <c r="F39" s="70">
        <v>20</v>
      </c>
      <c r="G39" s="58" t="s">
        <v>18</v>
      </c>
      <c r="H39" s="61">
        <v>3.73</v>
      </c>
      <c r="I39" s="62">
        <f>H39*(1+$G$2)</f>
        <v>4.5244900000000001</v>
      </c>
      <c r="J39" s="61">
        <f t="shared" ref="J39" si="16">ROUND(I39,2)</f>
        <v>4.5199999999999996</v>
      </c>
      <c r="K39" s="62">
        <f t="shared" ref="K39" si="17">F39*J39</f>
        <v>90.399999999999991</v>
      </c>
      <c r="L39" s="61">
        <f t="shared" ref="L39" si="18">ROUND(K39,2)</f>
        <v>90.4</v>
      </c>
      <c r="M39" s="63"/>
    </row>
    <row r="40" spans="2:14">
      <c r="B40" s="58" t="s">
        <v>118</v>
      </c>
      <c r="C40" s="59">
        <v>43947</v>
      </c>
      <c r="D40" s="59" t="s">
        <v>148</v>
      </c>
      <c r="E40" s="60" t="s">
        <v>106</v>
      </c>
      <c r="F40" s="70">
        <v>60</v>
      </c>
      <c r="G40" s="58" t="s">
        <v>18</v>
      </c>
      <c r="H40" s="61">
        <v>7.54</v>
      </c>
      <c r="I40" s="62">
        <f>H40*(1+$G$2)</f>
        <v>9.14602</v>
      </c>
      <c r="J40" s="61">
        <f t="shared" ref="J40" si="19">ROUND(I40,2)</f>
        <v>9.15</v>
      </c>
      <c r="K40" s="62">
        <f t="shared" ref="K40" si="20">F40*J40</f>
        <v>549</v>
      </c>
      <c r="L40" s="61">
        <f t="shared" ref="L40" si="21">ROUND(K40,2)</f>
        <v>549</v>
      </c>
      <c r="M40" s="63"/>
      <c r="N40" s="57" t="s">
        <v>107</v>
      </c>
    </row>
    <row r="41" spans="2:14">
      <c r="B41" s="100" t="s">
        <v>140</v>
      </c>
      <c r="C41" s="101"/>
      <c r="D41" s="101"/>
      <c r="E41" s="101"/>
      <c r="F41" s="101"/>
      <c r="G41" s="101"/>
      <c r="H41" s="101"/>
      <c r="I41" s="101"/>
      <c r="J41" s="101"/>
      <c r="K41" s="102"/>
      <c r="L41" s="64">
        <f>SUM(L39:L40)</f>
        <v>639.4</v>
      </c>
    </row>
    <row r="42" spans="2:14">
      <c r="B42" s="103" t="s">
        <v>141</v>
      </c>
      <c r="C42" s="104"/>
      <c r="D42" s="104"/>
      <c r="E42" s="104"/>
      <c r="F42" s="104"/>
      <c r="G42" s="104"/>
      <c r="H42" s="104"/>
      <c r="I42" s="104"/>
      <c r="J42" s="104"/>
      <c r="K42" s="105"/>
      <c r="L42" s="65">
        <f>L18+L25+L37+L41</f>
        <v>10296.710000000001</v>
      </c>
      <c r="M42" s="63"/>
    </row>
    <row r="47" spans="2:14" ht="15.75" thickBot="1">
      <c r="G47" s="73"/>
      <c r="H47" s="74"/>
      <c r="I47" s="75"/>
      <c r="J47" s="75"/>
    </row>
    <row r="48" spans="2:14" ht="15.75" thickTop="1">
      <c r="G48" s="95" t="s">
        <v>160</v>
      </c>
      <c r="H48" s="95"/>
      <c r="I48" s="95"/>
      <c r="J48" s="95"/>
    </row>
    <row r="49" spans="7:10">
      <c r="G49" s="96" t="s">
        <v>161</v>
      </c>
      <c r="H49" s="96"/>
      <c r="I49" s="96"/>
      <c r="J49" s="96"/>
    </row>
  </sheetData>
  <mergeCells count="25">
    <mergeCell ref="G48:J48"/>
    <mergeCell ref="G49:J49"/>
    <mergeCell ref="B10:C10"/>
    <mergeCell ref="D10:L10"/>
    <mergeCell ref="B19:C19"/>
    <mergeCell ref="D19:L19"/>
    <mergeCell ref="B18:K18"/>
    <mergeCell ref="B25:K25"/>
    <mergeCell ref="B37:K37"/>
    <mergeCell ref="B41:K41"/>
    <mergeCell ref="B42:K42"/>
    <mergeCell ref="B26:C26"/>
    <mergeCell ref="D26:L26"/>
    <mergeCell ref="B38:C38"/>
    <mergeCell ref="D38:L38"/>
    <mergeCell ref="B6:D6"/>
    <mergeCell ref="B7:D7"/>
    <mergeCell ref="B8:L8"/>
    <mergeCell ref="F2:F7"/>
    <mergeCell ref="G2:G7"/>
    <mergeCell ref="H2:L7"/>
    <mergeCell ref="B3:D4"/>
    <mergeCell ref="E3:E4"/>
    <mergeCell ref="B2:D2"/>
    <mergeCell ref="B5:D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5"/>
  <sheetViews>
    <sheetView topLeftCell="A4" zoomScale="85" zoomScaleNormal="85" workbookViewId="0">
      <selection activeCell="I24" sqref="I24"/>
    </sheetView>
  </sheetViews>
  <sheetFormatPr defaultRowHeight="15"/>
  <cols>
    <col min="1" max="1" width="3.42578125" customWidth="1"/>
    <col min="3" max="3" width="30.28515625" customWidth="1"/>
    <col min="9" max="9" width="12.140625" bestFit="1" customWidth="1"/>
    <col min="10" max="10" width="3.42578125" customWidth="1"/>
  </cols>
  <sheetData>
    <row r="1" spans="1:10" ht="15.75" thickBot="1">
      <c r="A1" s="2"/>
      <c r="B1" s="3"/>
      <c r="C1" s="3"/>
      <c r="D1" s="3"/>
      <c r="E1" s="3"/>
      <c r="F1" s="3"/>
      <c r="G1" s="3"/>
      <c r="H1" s="3"/>
      <c r="I1" s="3"/>
      <c r="J1" s="4"/>
    </row>
    <row r="2" spans="1:10" ht="15.75" thickBot="1">
      <c r="A2" s="5"/>
      <c r="B2" s="121" t="s">
        <v>154</v>
      </c>
      <c r="C2" s="122"/>
      <c r="D2" s="122"/>
      <c r="E2" s="122"/>
      <c r="F2" s="122"/>
      <c r="G2" s="122"/>
      <c r="H2" s="122"/>
      <c r="I2" s="123"/>
      <c r="J2" s="6"/>
    </row>
    <row r="3" spans="1:10" ht="15.75" thickBot="1">
      <c r="A3" s="5"/>
      <c r="B3" s="7"/>
      <c r="C3" s="7"/>
      <c r="D3" s="7"/>
      <c r="E3" s="7"/>
      <c r="F3" s="7"/>
      <c r="G3" s="7"/>
      <c r="H3" s="7"/>
      <c r="I3" s="7"/>
      <c r="J3" s="6"/>
    </row>
    <row r="4" spans="1:10">
      <c r="A4" s="5"/>
      <c r="B4" s="8" t="s">
        <v>6</v>
      </c>
      <c r="C4" s="124" t="s">
        <v>35</v>
      </c>
      <c r="D4" s="125"/>
      <c r="E4" s="125"/>
      <c r="F4" s="125"/>
      <c r="G4" s="126"/>
      <c r="H4" s="9" t="s">
        <v>36</v>
      </c>
      <c r="I4" s="10" t="s">
        <v>37</v>
      </c>
      <c r="J4" s="6"/>
    </row>
    <row r="5" spans="1:10" ht="15.75" thickBot="1">
      <c r="A5" s="5"/>
      <c r="B5" s="11" t="s">
        <v>34</v>
      </c>
      <c r="C5" s="127" t="s">
        <v>61</v>
      </c>
      <c r="D5" s="128"/>
      <c r="E5" s="128"/>
      <c r="F5" s="128"/>
      <c r="G5" s="129"/>
      <c r="H5" s="12" t="s">
        <v>105</v>
      </c>
      <c r="I5" s="13" t="s">
        <v>11</v>
      </c>
      <c r="J5" s="6"/>
    </row>
    <row r="6" spans="1:10" ht="15.75" thickBot="1">
      <c r="A6" s="5"/>
      <c r="B6" s="14"/>
      <c r="C6" s="14"/>
      <c r="D6" s="14"/>
      <c r="E6" s="14"/>
      <c r="F6" s="14"/>
      <c r="G6" s="14"/>
      <c r="H6" s="14"/>
      <c r="I6" s="14"/>
      <c r="J6" s="6"/>
    </row>
    <row r="7" spans="1:10">
      <c r="A7" s="5"/>
      <c r="B7" s="110" t="s">
        <v>38</v>
      </c>
      <c r="C7" s="111"/>
      <c r="D7" s="111"/>
      <c r="E7" s="111"/>
      <c r="F7" s="111"/>
      <c r="G7" s="111"/>
      <c r="H7" s="111"/>
      <c r="I7" s="112"/>
      <c r="J7" s="6"/>
    </row>
    <row r="8" spans="1:10">
      <c r="A8" s="5"/>
      <c r="B8" s="130" t="s">
        <v>6</v>
      </c>
      <c r="C8" s="113" t="s">
        <v>39</v>
      </c>
      <c r="D8" s="113" t="s">
        <v>40</v>
      </c>
      <c r="E8" s="120" t="s">
        <v>41</v>
      </c>
      <c r="F8" s="120"/>
      <c r="G8" s="120" t="s">
        <v>42</v>
      </c>
      <c r="H8" s="120"/>
      <c r="I8" s="131" t="s">
        <v>43</v>
      </c>
      <c r="J8" s="6"/>
    </row>
    <row r="9" spans="1:10">
      <c r="A9" s="5"/>
      <c r="B9" s="130"/>
      <c r="C9" s="113"/>
      <c r="D9" s="113"/>
      <c r="E9" s="15" t="s">
        <v>44</v>
      </c>
      <c r="F9" s="15" t="s">
        <v>45</v>
      </c>
      <c r="G9" s="15" t="s">
        <v>44</v>
      </c>
      <c r="H9" s="15" t="s">
        <v>45</v>
      </c>
      <c r="I9" s="132"/>
      <c r="J9" s="6"/>
    </row>
    <row r="10" spans="1:10">
      <c r="A10" s="5"/>
      <c r="B10" s="16"/>
      <c r="C10" s="17"/>
      <c r="D10" s="18"/>
      <c r="E10" s="18"/>
      <c r="F10" s="18"/>
      <c r="G10" s="19"/>
      <c r="H10" s="19"/>
      <c r="I10" s="20">
        <f>(E10*G10)+(F10*H10)</f>
        <v>0</v>
      </c>
      <c r="J10" s="6"/>
    </row>
    <row r="11" spans="1:10" ht="15.75" thickBot="1">
      <c r="A11" s="5"/>
      <c r="B11" s="108" t="s">
        <v>46</v>
      </c>
      <c r="C11" s="109"/>
      <c r="D11" s="109"/>
      <c r="E11" s="109"/>
      <c r="F11" s="109"/>
      <c r="G11" s="109"/>
      <c r="H11" s="109"/>
      <c r="I11" s="21">
        <f>SUM(I10:I10)</f>
        <v>0</v>
      </c>
      <c r="J11" s="6"/>
    </row>
    <row r="12" spans="1:10" ht="15.75" thickBot="1">
      <c r="A12" s="5"/>
      <c r="B12" s="14"/>
      <c r="C12" s="14"/>
      <c r="D12" s="14"/>
      <c r="E12" s="14"/>
      <c r="F12" s="14"/>
      <c r="G12" s="14"/>
      <c r="H12" s="14"/>
      <c r="I12" s="14"/>
      <c r="J12" s="6"/>
    </row>
    <row r="13" spans="1:10">
      <c r="A13" s="5"/>
      <c r="B13" s="110" t="s">
        <v>47</v>
      </c>
      <c r="C13" s="111"/>
      <c r="D13" s="111"/>
      <c r="E13" s="111"/>
      <c r="F13" s="111"/>
      <c r="G13" s="111"/>
      <c r="H13" s="111"/>
      <c r="I13" s="112"/>
      <c r="J13" s="6"/>
    </row>
    <row r="14" spans="1:10">
      <c r="A14" s="5"/>
      <c r="B14" s="22" t="s">
        <v>6</v>
      </c>
      <c r="C14" s="23" t="s">
        <v>39</v>
      </c>
      <c r="D14" s="23" t="s">
        <v>48</v>
      </c>
      <c r="E14" s="120" t="s">
        <v>49</v>
      </c>
      <c r="F14" s="120"/>
      <c r="G14" s="120" t="s">
        <v>51</v>
      </c>
      <c r="H14" s="120"/>
      <c r="I14" s="24" t="s">
        <v>59</v>
      </c>
      <c r="J14" s="6"/>
    </row>
    <row r="15" spans="1:10" s="57" customFormat="1" ht="51">
      <c r="A15" s="78"/>
      <c r="B15" s="45">
        <v>2729</v>
      </c>
      <c r="C15" s="17" t="s">
        <v>66</v>
      </c>
      <c r="D15" s="18" t="s">
        <v>11</v>
      </c>
      <c r="E15" s="118">
        <v>0.5</v>
      </c>
      <c r="F15" s="119"/>
      <c r="G15" s="116">
        <v>24.17</v>
      </c>
      <c r="H15" s="117"/>
      <c r="I15" s="79">
        <f>E15*G15</f>
        <v>12.085000000000001</v>
      </c>
      <c r="J15" s="80"/>
    </row>
    <row r="16" spans="1:10" ht="15.75" thickBot="1">
      <c r="A16" s="5"/>
      <c r="B16" s="108" t="s">
        <v>46</v>
      </c>
      <c r="C16" s="109"/>
      <c r="D16" s="109"/>
      <c r="E16" s="109"/>
      <c r="F16" s="109"/>
      <c r="G16" s="109"/>
      <c r="H16" s="109"/>
      <c r="I16" s="21">
        <f>SUM(I15:I15)</f>
        <v>12.085000000000001</v>
      </c>
      <c r="J16" s="6"/>
    </row>
    <row r="17" spans="1:10" ht="15.75" thickBot="1">
      <c r="A17" s="5"/>
      <c r="B17" s="14"/>
      <c r="C17" s="14"/>
      <c r="D17" s="14"/>
      <c r="E17" s="14"/>
      <c r="F17" s="14"/>
      <c r="G17" s="14"/>
      <c r="H17" s="14"/>
      <c r="I17" s="14"/>
      <c r="J17" s="6"/>
    </row>
    <row r="18" spans="1:10">
      <c r="A18" s="5"/>
      <c r="B18" s="110" t="s">
        <v>53</v>
      </c>
      <c r="C18" s="111"/>
      <c r="D18" s="111"/>
      <c r="E18" s="111"/>
      <c r="F18" s="111"/>
      <c r="G18" s="111"/>
      <c r="H18" s="111"/>
      <c r="I18" s="112"/>
      <c r="J18" s="6"/>
    </row>
    <row r="19" spans="1:10">
      <c r="A19" s="5"/>
      <c r="B19" s="29" t="s">
        <v>6</v>
      </c>
      <c r="C19" s="30" t="s">
        <v>39</v>
      </c>
      <c r="D19" s="23" t="s">
        <v>48</v>
      </c>
      <c r="E19" s="113" t="s">
        <v>54</v>
      </c>
      <c r="F19" s="113"/>
      <c r="G19" s="113" t="s">
        <v>51</v>
      </c>
      <c r="H19" s="113"/>
      <c r="I19" s="31" t="s">
        <v>43</v>
      </c>
      <c r="J19" s="6"/>
    </row>
    <row r="20" spans="1:10">
      <c r="A20" s="5"/>
      <c r="B20" s="32">
        <v>6111</v>
      </c>
      <c r="C20" s="17" t="s">
        <v>68</v>
      </c>
      <c r="D20" s="26" t="s">
        <v>55</v>
      </c>
      <c r="E20" s="114">
        <v>0.5</v>
      </c>
      <c r="F20" s="115"/>
      <c r="G20" s="116">
        <v>17.489999999999998</v>
      </c>
      <c r="H20" s="117"/>
      <c r="I20" s="33">
        <f>E20*G20</f>
        <v>8.7449999999999992</v>
      </c>
      <c r="J20" s="6"/>
    </row>
    <row r="21" spans="1:10">
      <c r="A21" s="5"/>
      <c r="B21" s="16">
        <v>4750</v>
      </c>
      <c r="C21" s="17" t="s">
        <v>67</v>
      </c>
      <c r="D21" s="34" t="s">
        <v>55</v>
      </c>
      <c r="E21" s="114">
        <v>0.5</v>
      </c>
      <c r="F21" s="115"/>
      <c r="G21" s="116">
        <v>26.93</v>
      </c>
      <c r="H21" s="117"/>
      <c r="I21" s="33">
        <f>E21*G21</f>
        <v>13.465</v>
      </c>
      <c r="J21" s="6"/>
    </row>
    <row r="22" spans="1:10" ht="15.75" thickBot="1">
      <c r="A22" s="5"/>
      <c r="B22" s="108" t="s">
        <v>46</v>
      </c>
      <c r="C22" s="109"/>
      <c r="D22" s="109"/>
      <c r="E22" s="109"/>
      <c r="F22" s="109"/>
      <c r="G22" s="109"/>
      <c r="H22" s="109"/>
      <c r="I22" s="21">
        <f>SUM(I20:I21)</f>
        <v>22.21</v>
      </c>
      <c r="J22" s="6"/>
    </row>
    <row r="23" spans="1:10" ht="15.75" thickBot="1">
      <c r="A23" s="5"/>
      <c r="B23" s="35"/>
      <c r="C23" s="35"/>
      <c r="D23" s="35"/>
      <c r="E23" s="35"/>
      <c r="F23" s="35"/>
      <c r="G23" s="35"/>
      <c r="H23" s="35"/>
      <c r="I23" s="36"/>
      <c r="J23" s="6"/>
    </row>
    <row r="24" spans="1:10" ht="15.75" thickBot="1">
      <c r="A24" s="5"/>
      <c r="B24" s="106" t="s">
        <v>56</v>
      </c>
      <c r="C24" s="107"/>
      <c r="D24" s="107"/>
      <c r="E24" s="107"/>
      <c r="F24" s="107"/>
      <c r="G24" s="107"/>
      <c r="H24" s="107"/>
      <c r="I24" s="37">
        <f>I11+I16+I22</f>
        <v>34.295000000000002</v>
      </c>
      <c r="J24" s="6"/>
    </row>
    <row r="25" spans="1:10" ht="15.75" thickBot="1">
      <c r="A25" s="38"/>
      <c r="B25" s="39"/>
      <c r="C25" s="39"/>
      <c r="D25" s="39"/>
      <c r="E25" s="39"/>
      <c r="F25" s="39"/>
      <c r="G25" s="39"/>
      <c r="H25" s="39"/>
      <c r="I25" s="39"/>
      <c r="J25" s="40"/>
    </row>
  </sheetData>
  <mergeCells count="26">
    <mergeCell ref="B2:I2"/>
    <mergeCell ref="C4:G4"/>
    <mergeCell ref="C5:G5"/>
    <mergeCell ref="B7:I7"/>
    <mergeCell ref="B8:B9"/>
    <mergeCell ref="C8:C9"/>
    <mergeCell ref="D8:D9"/>
    <mergeCell ref="E8:F8"/>
    <mergeCell ref="G8:H8"/>
    <mergeCell ref="I8:I9"/>
    <mergeCell ref="E15:F15"/>
    <mergeCell ref="G15:H15"/>
    <mergeCell ref="B11:H11"/>
    <mergeCell ref="B13:I13"/>
    <mergeCell ref="E14:F14"/>
    <mergeCell ref="G14:H14"/>
    <mergeCell ref="B24:H24"/>
    <mergeCell ref="B16:H16"/>
    <mergeCell ref="B18:I18"/>
    <mergeCell ref="E19:F19"/>
    <mergeCell ref="G19:H19"/>
    <mergeCell ref="E20:F20"/>
    <mergeCell ref="G20:H20"/>
    <mergeCell ref="E21:F21"/>
    <mergeCell ref="G21:H21"/>
    <mergeCell ref="B22:H22"/>
  </mergeCells>
  <printOptions horizontalCentered="1"/>
  <pageMargins left="0.51181102362204722" right="0.51181102362204722" top="1.1811023622047245" bottom="0.78740157480314965" header="0.31496062992125984" footer="0.31496062992125984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7"/>
  <sheetViews>
    <sheetView topLeftCell="A13" workbookViewId="0">
      <selection activeCell="G22" sqref="G22:H23"/>
    </sheetView>
  </sheetViews>
  <sheetFormatPr defaultRowHeight="15"/>
  <cols>
    <col min="1" max="1" width="3" customWidth="1"/>
    <col min="3" max="3" width="29.28515625" customWidth="1"/>
    <col min="9" max="9" width="12.140625" bestFit="1" customWidth="1"/>
    <col min="10" max="10" width="3.140625" customWidth="1"/>
  </cols>
  <sheetData>
    <row r="1" spans="1:10" ht="15.75" thickBot="1">
      <c r="A1" s="2"/>
      <c r="B1" s="3"/>
      <c r="C1" s="3"/>
      <c r="D1" s="3"/>
      <c r="E1" s="3"/>
      <c r="F1" s="3"/>
      <c r="G1" s="3"/>
      <c r="H1" s="3"/>
      <c r="I1" s="3"/>
      <c r="J1" s="4"/>
    </row>
    <row r="2" spans="1:10" ht="15.75" thickBot="1">
      <c r="A2" s="5"/>
      <c r="B2" s="121" t="s">
        <v>154</v>
      </c>
      <c r="C2" s="122"/>
      <c r="D2" s="122"/>
      <c r="E2" s="122"/>
      <c r="F2" s="122"/>
      <c r="G2" s="122"/>
      <c r="H2" s="122"/>
      <c r="I2" s="123"/>
      <c r="J2" s="6"/>
    </row>
    <row r="3" spans="1:10" ht="15.75" thickBot="1">
      <c r="A3" s="5"/>
      <c r="B3" s="7"/>
      <c r="C3" s="7"/>
      <c r="D3" s="7"/>
      <c r="E3" s="7"/>
      <c r="F3" s="7"/>
      <c r="G3" s="7"/>
      <c r="H3" s="7"/>
      <c r="I3" s="7"/>
      <c r="J3" s="6"/>
    </row>
    <row r="4" spans="1:10">
      <c r="A4" s="5"/>
      <c r="B4" s="8" t="s">
        <v>6</v>
      </c>
      <c r="C4" s="124" t="s">
        <v>35</v>
      </c>
      <c r="D4" s="125"/>
      <c r="E4" s="125"/>
      <c r="F4" s="125"/>
      <c r="G4" s="126"/>
      <c r="H4" s="9" t="s">
        <v>36</v>
      </c>
      <c r="I4" s="10" t="s">
        <v>37</v>
      </c>
      <c r="J4" s="6"/>
    </row>
    <row r="5" spans="1:10" ht="15.75" thickBot="1">
      <c r="A5" s="5"/>
      <c r="B5" s="11" t="s">
        <v>57</v>
      </c>
      <c r="C5" s="127" t="s">
        <v>104</v>
      </c>
      <c r="D5" s="128"/>
      <c r="E5" s="128"/>
      <c r="F5" s="128"/>
      <c r="G5" s="129"/>
      <c r="H5" s="12" t="s">
        <v>28</v>
      </c>
      <c r="I5" s="13" t="s">
        <v>74</v>
      </c>
      <c r="J5" s="6"/>
    </row>
    <row r="6" spans="1:10" ht="15.75" thickBot="1">
      <c r="A6" s="5"/>
      <c r="B6" s="14"/>
      <c r="C6" s="14"/>
      <c r="D6" s="14"/>
      <c r="E6" s="14"/>
      <c r="F6" s="14"/>
      <c r="G6" s="14"/>
      <c r="H6" s="14"/>
      <c r="I6" s="14"/>
      <c r="J6" s="6"/>
    </row>
    <row r="7" spans="1:10">
      <c r="A7" s="5"/>
      <c r="B7" s="110" t="s">
        <v>38</v>
      </c>
      <c r="C7" s="111"/>
      <c r="D7" s="111"/>
      <c r="E7" s="111"/>
      <c r="F7" s="111"/>
      <c r="G7" s="111"/>
      <c r="H7" s="111"/>
      <c r="I7" s="112"/>
      <c r="J7" s="6"/>
    </row>
    <row r="8" spans="1:10">
      <c r="A8" s="5"/>
      <c r="B8" s="130" t="s">
        <v>6</v>
      </c>
      <c r="C8" s="113" t="s">
        <v>39</v>
      </c>
      <c r="D8" s="113" t="s">
        <v>40</v>
      </c>
      <c r="E8" s="120" t="s">
        <v>41</v>
      </c>
      <c r="F8" s="120"/>
      <c r="G8" s="120" t="s">
        <v>42</v>
      </c>
      <c r="H8" s="120"/>
      <c r="I8" s="131" t="s">
        <v>43</v>
      </c>
      <c r="J8" s="6"/>
    </row>
    <row r="9" spans="1:10">
      <c r="A9" s="5"/>
      <c r="B9" s="130"/>
      <c r="C9" s="113"/>
      <c r="D9" s="113"/>
      <c r="E9" s="15" t="s">
        <v>44</v>
      </c>
      <c r="F9" s="15" t="s">
        <v>45</v>
      </c>
      <c r="G9" s="15" t="s">
        <v>44</v>
      </c>
      <c r="H9" s="15" t="s">
        <v>45</v>
      </c>
      <c r="I9" s="132"/>
      <c r="J9" s="6"/>
    </row>
    <row r="10" spans="1:10" ht="89.25">
      <c r="A10" s="5"/>
      <c r="B10" s="45">
        <v>102933</v>
      </c>
      <c r="C10" s="17" t="s">
        <v>77</v>
      </c>
      <c r="D10" s="18">
        <v>0.2</v>
      </c>
      <c r="E10" s="18">
        <v>1</v>
      </c>
      <c r="F10" s="18">
        <v>1</v>
      </c>
      <c r="G10" s="19">
        <v>0.7</v>
      </c>
      <c r="H10" s="19">
        <v>0.7</v>
      </c>
      <c r="I10" s="46">
        <f>D10*G10</f>
        <v>0.13999999999999999</v>
      </c>
      <c r="J10" s="6"/>
    </row>
    <row r="11" spans="1:10" ht="76.5">
      <c r="A11" s="5"/>
      <c r="B11" s="16">
        <v>102927</v>
      </c>
      <c r="C11" s="17" t="s">
        <v>78</v>
      </c>
      <c r="D11" s="18">
        <v>1</v>
      </c>
      <c r="E11" s="18">
        <v>1</v>
      </c>
      <c r="F11" s="18">
        <v>1</v>
      </c>
      <c r="G11" s="19">
        <v>0.7</v>
      </c>
      <c r="H11" s="19">
        <v>0.7</v>
      </c>
      <c r="I11" s="20">
        <f>(E11*G11)</f>
        <v>0.7</v>
      </c>
      <c r="J11" s="6"/>
    </row>
    <row r="12" spans="1:10" ht="15.75" thickBot="1">
      <c r="A12" s="5"/>
      <c r="B12" s="108" t="s">
        <v>46</v>
      </c>
      <c r="C12" s="109"/>
      <c r="D12" s="109"/>
      <c r="E12" s="109"/>
      <c r="F12" s="109"/>
      <c r="G12" s="109"/>
      <c r="H12" s="109"/>
      <c r="I12" s="21">
        <f>SUM(I10:I11)</f>
        <v>0.84</v>
      </c>
      <c r="J12" s="6"/>
    </row>
    <row r="13" spans="1:10" ht="15.75" thickBot="1">
      <c r="A13" s="5"/>
      <c r="B13" s="14"/>
      <c r="C13" s="14"/>
      <c r="D13" s="14"/>
      <c r="E13" s="14"/>
      <c r="F13" s="14"/>
      <c r="G13" s="14"/>
      <c r="H13" s="14"/>
      <c r="I13" s="14"/>
      <c r="J13" s="6"/>
    </row>
    <row r="14" spans="1:10">
      <c r="A14" s="5"/>
      <c r="B14" s="110" t="s">
        <v>47</v>
      </c>
      <c r="C14" s="111"/>
      <c r="D14" s="111"/>
      <c r="E14" s="111"/>
      <c r="F14" s="111"/>
      <c r="G14" s="111"/>
      <c r="H14" s="111"/>
      <c r="I14" s="112"/>
      <c r="J14" s="6"/>
    </row>
    <row r="15" spans="1:10">
      <c r="A15" s="5"/>
      <c r="B15" s="22" t="s">
        <v>6</v>
      </c>
      <c r="C15" s="23" t="s">
        <v>39</v>
      </c>
      <c r="D15" s="23" t="s">
        <v>48</v>
      </c>
      <c r="E15" s="120" t="s">
        <v>49</v>
      </c>
      <c r="F15" s="120"/>
      <c r="G15" s="120" t="s">
        <v>51</v>
      </c>
      <c r="H15" s="120"/>
      <c r="I15" s="24" t="s">
        <v>59</v>
      </c>
      <c r="J15" s="6"/>
    </row>
    <row r="16" spans="1:10" ht="38.25">
      <c r="A16" s="5"/>
      <c r="B16" s="45">
        <v>20211</v>
      </c>
      <c r="C16" s="81" t="s">
        <v>73</v>
      </c>
      <c r="D16" s="18" t="s">
        <v>52</v>
      </c>
      <c r="E16" s="133">
        <v>8</v>
      </c>
      <c r="F16" s="133"/>
      <c r="G16" s="134">
        <v>83.17</v>
      </c>
      <c r="H16" s="135"/>
      <c r="I16" s="79">
        <f>E16*G16</f>
        <v>665.36</v>
      </c>
      <c r="J16" s="6"/>
    </row>
    <row r="17" spans="1:10" ht="38.25">
      <c r="A17" s="5"/>
      <c r="B17" s="45">
        <v>1339</v>
      </c>
      <c r="C17" s="81" t="s">
        <v>98</v>
      </c>
      <c r="D17" s="18" t="s">
        <v>82</v>
      </c>
      <c r="E17" s="136">
        <v>0.04</v>
      </c>
      <c r="F17" s="137"/>
      <c r="G17" s="134">
        <v>77.900000000000006</v>
      </c>
      <c r="H17" s="135"/>
      <c r="I17" s="79">
        <f>E17*G17</f>
        <v>3.1160000000000001</v>
      </c>
      <c r="J17" s="6"/>
    </row>
    <row r="18" spans="1:10" ht="15.75" thickBot="1">
      <c r="A18" s="5"/>
      <c r="B18" s="108" t="s">
        <v>46</v>
      </c>
      <c r="C18" s="109"/>
      <c r="D18" s="109"/>
      <c r="E18" s="109"/>
      <c r="F18" s="109"/>
      <c r="G18" s="109"/>
      <c r="H18" s="109"/>
      <c r="I18" s="21">
        <f>SUM(I16:I17)</f>
        <v>668.476</v>
      </c>
      <c r="J18" s="6"/>
    </row>
    <row r="19" spans="1:10" ht="15.75" thickBot="1">
      <c r="A19" s="5"/>
      <c r="B19" s="14"/>
      <c r="C19" s="14"/>
      <c r="D19" s="14"/>
      <c r="E19" s="14"/>
      <c r="F19" s="14"/>
      <c r="G19" s="14"/>
      <c r="H19" s="14"/>
      <c r="I19" s="14"/>
      <c r="J19" s="6"/>
    </row>
    <row r="20" spans="1:10">
      <c r="A20" s="5"/>
      <c r="B20" s="110" t="s">
        <v>53</v>
      </c>
      <c r="C20" s="111"/>
      <c r="D20" s="111"/>
      <c r="E20" s="111"/>
      <c r="F20" s="111"/>
      <c r="G20" s="111"/>
      <c r="H20" s="111"/>
      <c r="I20" s="112"/>
      <c r="J20" s="6"/>
    </row>
    <row r="21" spans="1:10">
      <c r="A21" s="5"/>
      <c r="B21" s="29" t="s">
        <v>6</v>
      </c>
      <c r="C21" s="30" t="s">
        <v>39</v>
      </c>
      <c r="D21" s="23" t="s">
        <v>48</v>
      </c>
      <c r="E21" s="113" t="s">
        <v>54</v>
      </c>
      <c r="F21" s="113"/>
      <c r="G21" s="113" t="s">
        <v>51</v>
      </c>
      <c r="H21" s="113"/>
      <c r="I21" s="31" t="s">
        <v>43</v>
      </c>
      <c r="J21" s="6"/>
    </row>
    <row r="22" spans="1:10">
      <c r="A22" s="5"/>
      <c r="B22" s="32">
        <v>88316</v>
      </c>
      <c r="C22" s="17" t="s">
        <v>68</v>
      </c>
      <c r="D22" s="26" t="s">
        <v>55</v>
      </c>
      <c r="E22" s="114">
        <v>3</v>
      </c>
      <c r="F22" s="115"/>
      <c r="G22" s="116">
        <v>22.66</v>
      </c>
      <c r="H22" s="117"/>
      <c r="I22" s="33">
        <f>E22*G22</f>
        <v>67.98</v>
      </c>
      <c r="J22" s="6"/>
    </row>
    <row r="23" spans="1:10">
      <c r="A23" s="5"/>
      <c r="B23" s="16">
        <v>88309</v>
      </c>
      <c r="C23" s="17" t="s">
        <v>67</v>
      </c>
      <c r="D23" s="34" t="s">
        <v>55</v>
      </c>
      <c r="E23" s="114">
        <v>4</v>
      </c>
      <c r="F23" s="115"/>
      <c r="G23" s="116">
        <v>30.87</v>
      </c>
      <c r="H23" s="117"/>
      <c r="I23" s="33">
        <f>E23*G23</f>
        <v>123.48</v>
      </c>
      <c r="J23" s="6"/>
    </row>
    <row r="24" spans="1:10" ht="15.75" thickBot="1">
      <c r="A24" s="5"/>
      <c r="B24" s="108" t="s">
        <v>46</v>
      </c>
      <c r="C24" s="109"/>
      <c r="D24" s="109"/>
      <c r="E24" s="109"/>
      <c r="F24" s="109"/>
      <c r="G24" s="109"/>
      <c r="H24" s="109"/>
      <c r="I24" s="21">
        <f>SUM(I22:I23)</f>
        <v>191.46</v>
      </c>
      <c r="J24" s="6"/>
    </row>
    <row r="25" spans="1:10" ht="15.75" thickBot="1">
      <c r="A25" s="5"/>
      <c r="B25" s="35"/>
      <c r="C25" s="35"/>
      <c r="D25" s="35"/>
      <c r="E25" s="35"/>
      <c r="F25" s="35"/>
      <c r="G25" s="35"/>
      <c r="H25" s="35"/>
      <c r="I25" s="36"/>
      <c r="J25" s="6"/>
    </row>
    <row r="26" spans="1:10" ht="15.75" thickBot="1">
      <c r="A26" s="5"/>
      <c r="B26" s="106" t="s">
        <v>56</v>
      </c>
      <c r="C26" s="107"/>
      <c r="D26" s="107"/>
      <c r="E26" s="107"/>
      <c r="F26" s="107"/>
      <c r="G26" s="107"/>
      <c r="H26" s="107"/>
      <c r="I26" s="37">
        <f>I12+I18+I24</f>
        <v>860.77600000000007</v>
      </c>
      <c r="J26" s="6"/>
    </row>
    <row r="27" spans="1:10" ht="15.75" thickBot="1">
      <c r="A27" s="38"/>
      <c r="B27" s="39"/>
      <c r="C27" s="39"/>
      <c r="D27" s="39"/>
      <c r="E27" s="39"/>
      <c r="F27" s="39"/>
      <c r="G27" s="39"/>
      <c r="H27" s="39"/>
      <c r="I27" s="39"/>
      <c r="J27" s="40"/>
    </row>
  </sheetData>
  <mergeCells count="28">
    <mergeCell ref="B2:I2"/>
    <mergeCell ref="C4:G4"/>
    <mergeCell ref="C5:G5"/>
    <mergeCell ref="B7:I7"/>
    <mergeCell ref="B8:B9"/>
    <mergeCell ref="C8:C9"/>
    <mergeCell ref="D8:D9"/>
    <mergeCell ref="E8:F8"/>
    <mergeCell ref="G8:H8"/>
    <mergeCell ref="I8:I9"/>
    <mergeCell ref="E16:F16"/>
    <mergeCell ref="G16:H16"/>
    <mergeCell ref="E17:F17"/>
    <mergeCell ref="G17:H17"/>
    <mergeCell ref="B12:H12"/>
    <mergeCell ref="B14:I14"/>
    <mergeCell ref="E15:F15"/>
    <mergeCell ref="G15:H15"/>
    <mergeCell ref="B26:H26"/>
    <mergeCell ref="B18:H18"/>
    <mergeCell ref="B20:I20"/>
    <mergeCell ref="E21:F21"/>
    <mergeCell ref="G21:H21"/>
    <mergeCell ref="E22:F22"/>
    <mergeCell ref="G22:H22"/>
    <mergeCell ref="E23:F23"/>
    <mergeCell ref="G23:H23"/>
    <mergeCell ref="B24:H24"/>
  </mergeCells>
  <printOptions horizontalCentered="1"/>
  <pageMargins left="0.51181102362204722" right="0.51181102362204722" top="1.1811023622047245" bottom="0.7874015748031496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27"/>
  <sheetViews>
    <sheetView topLeftCell="A13" workbookViewId="0">
      <selection activeCell="G22" sqref="G22:H23"/>
    </sheetView>
  </sheetViews>
  <sheetFormatPr defaultRowHeight="15"/>
  <cols>
    <col min="1" max="1" width="3" customWidth="1"/>
    <col min="3" max="3" width="29.28515625" customWidth="1"/>
    <col min="9" max="9" width="12.140625" bestFit="1" customWidth="1"/>
    <col min="10" max="10" width="3.28515625" customWidth="1"/>
  </cols>
  <sheetData>
    <row r="1" spans="1:10" ht="15.75" thickBot="1">
      <c r="A1" s="2"/>
      <c r="B1" s="3"/>
      <c r="C1" s="3"/>
      <c r="D1" s="3"/>
      <c r="E1" s="3"/>
      <c r="F1" s="3"/>
      <c r="G1" s="3"/>
      <c r="H1" s="3"/>
      <c r="I1" s="3"/>
      <c r="J1" s="4"/>
    </row>
    <row r="2" spans="1:10" ht="15.75" thickBot="1">
      <c r="A2" s="5"/>
      <c r="B2" s="121" t="s">
        <v>154</v>
      </c>
      <c r="C2" s="122"/>
      <c r="D2" s="122"/>
      <c r="E2" s="122"/>
      <c r="F2" s="122"/>
      <c r="G2" s="122"/>
      <c r="H2" s="122"/>
      <c r="I2" s="123"/>
      <c r="J2" s="6"/>
    </row>
    <row r="3" spans="1:10" ht="15.75" thickBot="1">
      <c r="A3" s="5"/>
      <c r="B3" s="7"/>
      <c r="C3" s="7"/>
      <c r="D3" s="7"/>
      <c r="E3" s="7"/>
      <c r="F3" s="7"/>
      <c r="G3" s="7"/>
      <c r="H3" s="7"/>
      <c r="I3" s="7"/>
      <c r="J3" s="6"/>
    </row>
    <row r="4" spans="1:10">
      <c r="A4" s="5"/>
      <c r="B4" s="8" t="s">
        <v>6</v>
      </c>
      <c r="C4" s="124" t="s">
        <v>35</v>
      </c>
      <c r="D4" s="125"/>
      <c r="E4" s="125"/>
      <c r="F4" s="125"/>
      <c r="G4" s="126"/>
      <c r="H4" s="9" t="s">
        <v>36</v>
      </c>
      <c r="I4" s="10" t="s">
        <v>37</v>
      </c>
      <c r="J4" s="6"/>
    </row>
    <row r="5" spans="1:10" ht="15.75" thickBot="1">
      <c r="A5" s="5"/>
      <c r="B5" s="11" t="s">
        <v>58</v>
      </c>
      <c r="C5" s="127" t="s">
        <v>150</v>
      </c>
      <c r="D5" s="128"/>
      <c r="E5" s="128"/>
      <c r="F5" s="128"/>
      <c r="G5" s="129"/>
      <c r="H5" s="12" t="s">
        <v>29</v>
      </c>
      <c r="I5" s="13" t="s">
        <v>11</v>
      </c>
      <c r="J5" s="6"/>
    </row>
    <row r="6" spans="1:10" ht="15.75" thickBot="1">
      <c r="A6" s="5"/>
      <c r="B6" s="14"/>
      <c r="C6" s="14"/>
      <c r="D6" s="14"/>
      <c r="E6" s="14"/>
      <c r="F6" s="14"/>
      <c r="G6" s="14"/>
      <c r="H6" s="14"/>
      <c r="I6" s="14"/>
      <c r="J6" s="6"/>
    </row>
    <row r="7" spans="1:10">
      <c r="A7" s="5"/>
      <c r="B7" s="110" t="s">
        <v>38</v>
      </c>
      <c r="C7" s="111"/>
      <c r="D7" s="111"/>
      <c r="E7" s="111"/>
      <c r="F7" s="111"/>
      <c r="G7" s="111"/>
      <c r="H7" s="111"/>
      <c r="I7" s="112"/>
      <c r="J7" s="6"/>
    </row>
    <row r="8" spans="1:10">
      <c r="A8" s="5"/>
      <c r="B8" s="130" t="s">
        <v>6</v>
      </c>
      <c r="C8" s="113" t="s">
        <v>39</v>
      </c>
      <c r="D8" s="113" t="s">
        <v>40</v>
      </c>
      <c r="E8" s="120" t="s">
        <v>41</v>
      </c>
      <c r="F8" s="120"/>
      <c r="G8" s="120" t="s">
        <v>42</v>
      </c>
      <c r="H8" s="120"/>
      <c r="I8" s="131" t="s">
        <v>43</v>
      </c>
      <c r="J8" s="6"/>
    </row>
    <row r="9" spans="1:10">
      <c r="A9" s="5"/>
      <c r="B9" s="130"/>
      <c r="C9" s="113"/>
      <c r="D9" s="113"/>
      <c r="E9" s="15" t="s">
        <v>44</v>
      </c>
      <c r="F9" s="15" t="s">
        <v>45</v>
      </c>
      <c r="G9" s="15" t="s">
        <v>44</v>
      </c>
      <c r="H9" s="15" t="s">
        <v>45</v>
      </c>
      <c r="I9" s="132"/>
      <c r="J9" s="6"/>
    </row>
    <row r="10" spans="1:10" s="44" customFormat="1" ht="89.25">
      <c r="A10" s="42"/>
      <c r="B10" s="45">
        <v>102933</v>
      </c>
      <c r="C10" s="17" t="s">
        <v>77</v>
      </c>
      <c r="D10" s="18">
        <v>0.2</v>
      </c>
      <c r="E10" s="18">
        <v>1</v>
      </c>
      <c r="F10" s="18">
        <v>1</v>
      </c>
      <c r="G10" s="19">
        <v>0.7</v>
      </c>
      <c r="H10" s="19">
        <v>0.7</v>
      </c>
      <c r="I10" s="46">
        <f>D10*G10</f>
        <v>0.13999999999999999</v>
      </c>
      <c r="J10" s="43"/>
    </row>
    <row r="11" spans="1:10" ht="76.5">
      <c r="A11" s="5"/>
      <c r="B11" s="16">
        <v>102927</v>
      </c>
      <c r="C11" s="17" t="s">
        <v>78</v>
      </c>
      <c r="D11" s="18">
        <v>0.3</v>
      </c>
      <c r="E11" s="18">
        <v>1</v>
      </c>
      <c r="F11" s="18">
        <v>1</v>
      </c>
      <c r="G11" s="19">
        <v>0.7</v>
      </c>
      <c r="H11" s="19">
        <v>0.7</v>
      </c>
      <c r="I11" s="20">
        <f>(E11*G11)+(F11*H11)</f>
        <v>1.4</v>
      </c>
      <c r="J11" s="6"/>
    </row>
    <row r="12" spans="1:10" ht="15.75" thickBot="1">
      <c r="A12" s="5"/>
      <c r="B12" s="108" t="s">
        <v>46</v>
      </c>
      <c r="C12" s="109"/>
      <c r="D12" s="109"/>
      <c r="E12" s="109"/>
      <c r="F12" s="109"/>
      <c r="G12" s="109"/>
      <c r="H12" s="109"/>
      <c r="I12" s="21">
        <f>SUM(I10:I11)</f>
        <v>1.5399999999999998</v>
      </c>
      <c r="J12" s="6"/>
    </row>
    <row r="13" spans="1:10" ht="15.75" thickBot="1">
      <c r="A13" s="5"/>
      <c r="B13" s="14"/>
      <c r="C13" s="14"/>
      <c r="D13" s="14"/>
      <c r="E13" s="14"/>
      <c r="F13" s="14"/>
      <c r="G13" s="14"/>
      <c r="H13" s="14"/>
      <c r="I13" s="14"/>
      <c r="J13" s="6"/>
    </row>
    <row r="14" spans="1:10">
      <c r="A14" s="5"/>
      <c r="B14" s="110" t="s">
        <v>47</v>
      </c>
      <c r="C14" s="111"/>
      <c r="D14" s="111"/>
      <c r="E14" s="111"/>
      <c r="F14" s="111"/>
      <c r="G14" s="111"/>
      <c r="H14" s="111"/>
      <c r="I14" s="112"/>
      <c r="J14" s="6"/>
    </row>
    <row r="15" spans="1:10">
      <c r="A15" s="5"/>
      <c r="B15" s="22" t="s">
        <v>6</v>
      </c>
      <c r="C15" s="23" t="s">
        <v>39</v>
      </c>
      <c r="D15" s="23" t="s">
        <v>48</v>
      </c>
      <c r="E15" s="120" t="s">
        <v>49</v>
      </c>
      <c r="F15" s="120"/>
      <c r="G15" s="120" t="s">
        <v>50</v>
      </c>
      <c r="H15" s="120"/>
      <c r="I15" s="24" t="s">
        <v>51</v>
      </c>
      <c r="J15" s="6"/>
    </row>
    <row r="16" spans="1:10" ht="38.25">
      <c r="A16" s="5"/>
      <c r="B16" s="45">
        <v>20211</v>
      </c>
      <c r="C16" s="17" t="s">
        <v>73</v>
      </c>
      <c r="D16" s="18" t="s">
        <v>52</v>
      </c>
      <c r="E16" s="139">
        <v>1.3</v>
      </c>
      <c r="F16" s="140"/>
      <c r="G16" s="141">
        <v>83.17</v>
      </c>
      <c r="H16" s="142"/>
      <c r="I16" s="79">
        <f>E16*G16</f>
        <v>108.12100000000001</v>
      </c>
      <c r="J16" s="6"/>
    </row>
    <row r="17" spans="1:10" ht="63.75">
      <c r="A17" s="5"/>
      <c r="B17" s="45">
        <v>4346</v>
      </c>
      <c r="C17" s="81" t="s">
        <v>76</v>
      </c>
      <c r="D17" s="18" t="s">
        <v>11</v>
      </c>
      <c r="E17" s="138">
        <v>2</v>
      </c>
      <c r="F17" s="138"/>
      <c r="G17" s="134">
        <v>16.07</v>
      </c>
      <c r="H17" s="135"/>
      <c r="I17" s="79">
        <f>E17*G17</f>
        <v>32.14</v>
      </c>
      <c r="J17" s="6"/>
    </row>
    <row r="18" spans="1:10" ht="15.75" thickBot="1">
      <c r="A18" s="5"/>
      <c r="B18" s="108" t="s">
        <v>46</v>
      </c>
      <c r="C18" s="109"/>
      <c r="D18" s="109"/>
      <c r="E18" s="109"/>
      <c r="F18" s="109"/>
      <c r="G18" s="109"/>
      <c r="H18" s="109"/>
      <c r="I18" s="21">
        <f>SUM(I16:I17)</f>
        <v>140.26100000000002</v>
      </c>
      <c r="J18" s="6"/>
    </row>
    <row r="19" spans="1:10" ht="15.75" thickBot="1">
      <c r="A19" s="5"/>
      <c r="B19" s="14"/>
      <c r="C19" s="14"/>
      <c r="D19" s="14"/>
      <c r="E19" s="14"/>
      <c r="F19" s="14"/>
      <c r="G19" s="14"/>
      <c r="H19" s="14"/>
      <c r="I19" s="14"/>
      <c r="J19" s="6"/>
    </row>
    <row r="20" spans="1:10">
      <c r="A20" s="5"/>
      <c r="B20" s="110" t="s">
        <v>53</v>
      </c>
      <c r="C20" s="111"/>
      <c r="D20" s="111"/>
      <c r="E20" s="111"/>
      <c r="F20" s="111"/>
      <c r="G20" s="111"/>
      <c r="H20" s="111"/>
      <c r="I20" s="112"/>
      <c r="J20" s="6"/>
    </row>
    <row r="21" spans="1:10">
      <c r="A21" s="5"/>
      <c r="B21" s="29" t="s">
        <v>6</v>
      </c>
      <c r="C21" s="30" t="s">
        <v>39</v>
      </c>
      <c r="D21" s="23" t="s">
        <v>48</v>
      </c>
      <c r="E21" s="113" t="s">
        <v>54</v>
      </c>
      <c r="F21" s="113"/>
      <c r="G21" s="113" t="s">
        <v>50</v>
      </c>
      <c r="H21" s="113"/>
      <c r="I21" s="31" t="s">
        <v>43</v>
      </c>
      <c r="J21" s="6"/>
    </row>
    <row r="22" spans="1:10">
      <c r="A22" s="5"/>
      <c r="B22" s="32">
        <v>6111</v>
      </c>
      <c r="C22" s="17" t="s">
        <v>68</v>
      </c>
      <c r="D22" s="26" t="s">
        <v>55</v>
      </c>
      <c r="E22" s="114">
        <v>0.3</v>
      </c>
      <c r="F22" s="115"/>
      <c r="G22" s="116">
        <v>22.66</v>
      </c>
      <c r="H22" s="117"/>
      <c r="I22" s="33">
        <f>E22*G22</f>
        <v>6.798</v>
      </c>
      <c r="J22" s="6"/>
    </row>
    <row r="23" spans="1:10">
      <c r="A23" s="5"/>
      <c r="B23" s="16">
        <v>4750</v>
      </c>
      <c r="C23" s="17" t="s">
        <v>67</v>
      </c>
      <c r="D23" s="34" t="s">
        <v>55</v>
      </c>
      <c r="E23" s="114">
        <v>0.5</v>
      </c>
      <c r="F23" s="115"/>
      <c r="G23" s="116">
        <v>30.87</v>
      </c>
      <c r="H23" s="117"/>
      <c r="I23" s="33">
        <f>E23*G23</f>
        <v>15.435</v>
      </c>
      <c r="J23" s="6"/>
    </row>
    <row r="24" spans="1:10" ht="15.75" thickBot="1">
      <c r="A24" s="5"/>
      <c r="B24" s="108" t="s">
        <v>46</v>
      </c>
      <c r="C24" s="109"/>
      <c r="D24" s="109"/>
      <c r="E24" s="109"/>
      <c r="F24" s="109"/>
      <c r="G24" s="109"/>
      <c r="H24" s="109"/>
      <c r="I24" s="21">
        <f>SUM(I22:I23)</f>
        <v>22.233000000000001</v>
      </c>
      <c r="J24" s="6"/>
    </row>
    <row r="25" spans="1:10" ht="15.75" thickBot="1">
      <c r="A25" s="5"/>
      <c r="B25" s="35"/>
      <c r="C25" s="35"/>
      <c r="D25" s="35"/>
      <c r="E25" s="35"/>
      <c r="F25" s="35"/>
      <c r="G25" s="35"/>
      <c r="H25" s="35"/>
      <c r="I25" s="36"/>
      <c r="J25" s="6"/>
    </row>
    <row r="26" spans="1:10" ht="15.75" thickBot="1">
      <c r="A26" s="5"/>
      <c r="B26" s="106" t="s">
        <v>56</v>
      </c>
      <c r="C26" s="107"/>
      <c r="D26" s="107"/>
      <c r="E26" s="107"/>
      <c r="F26" s="107"/>
      <c r="G26" s="107"/>
      <c r="H26" s="107"/>
      <c r="I26" s="37">
        <f>I12+I18+I24</f>
        <v>164.03400000000002</v>
      </c>
      <c r="J26" s="6"/>
    </row>
    <row r="27" spans="1:10" ht="15.75" thickBot="1">
      <c r="A27" s="38"/>
      <c r="B27" s="39"/>
      <c r="C27" s="39"/>
      <c r="D27" s="39"/>
      <c r="E27" s="39"/>
      <c r="F27" s="39"/>
      <c r="G27" s="39"/>
      <c r="H27" s="39"/>
      <c r="I27" s="39"/>
      <c r="J27" s="40"/>
    </row>
  </sheetData>
  <mergeCells count="28">
    <mergeCell ref="B2:I2"/>
    <mergeCell ref="C4:G4"/>
    <mergeCell ref="C5:G5"/>
    <mergeCell ref="B7:I7"/>
    <mergeCell ref="B8:B9"/>
    <mergeCell ref="C8:C9"/>
    <mergeCell ref="D8:D9"/>
    <mergeCell ref="E8:F8"/>
    <mergeCell ref="G8:H8"/>
    <mergeCell ref="I8:I9"/>
    <mergeCell ref="E17:F17"/>
    <mergeCell ref="G17:H17"/>
    <mergeCell ref="B12:H12"/>
    <mergeCell ref="B14:I14"/>
    <mergeCell ref="E15:F15"/>
    <mergeCell ref="G15:H15"/>
    <mergeCell ref="E16:F16"/>
    <mergeCell ref="G16:H16"/>
    <mergeCell ref="B26:H26"/>
    <mergeCell ref="B18:H18"/>
    <mergeCell ref="B20:I20"/>
    <mergeCell ref="E21:F21"/>
    <mergeCell ref="G21:H21"/>
    <mergeCell ref="E22:F22"/>
    <mergeCell ref="G22:H22"/>
    <mergeCell ref="E23:F23"/>
    <mergeCell ref="G23:H23"/>
    <mergeCell ref="B24:H24"/>
  </mergeCells>
  <printOptions horizontalCentered="1"/>
  <pageMargins left="0.51181102362204722" right="0.51181102362204722" top="1.1811023622047245" bottom="0.78740157480314965" header="0.31496062992125984" footer="0.31496062992125984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28"/>
  <sheetViews>
    <sheetView topLeftCell="A19" workbookViewId="0">
      <selection activeCell="G23" sqref="G23:H24"/>
    </sheetView>
  </sheetViews>
  <sheetFormatPr defaultRowHeight="15"/>
  <cols>
    <col min="1" max="1" width="3.42578125" customWidth="1"/>
    <col min="3" max="3" width="29.28515625" customWidth="1"/>
    <col min="9" max="9" width="12.140625" bestFit="1" customWidth="1"/>
    <col min="10" max="10" width="3.42578125" customWidth="1"/>
  </cols>
  <sheetData>
    <row r="1" spans="1:10" ht="15.75" thickBot="1">
      <c r="A1" s="2"/>
      <c r="B1" s="3"/>
      <c r="C1" s="3"/>
      <c r="D1" s="3"/>
      <c r="E1" s="3"/>
      <c r="F1" s="3"/>
      <c r="G1" s="3"/>
      <c r="H1" s="3"/>
      <c r="I1" s="3"/>
      <c r="J1" s="4"/>
    </row>
    <row r="2" spans="1:10" ht="15.75" thickBot="1">
      <c r="A2" s="5"/>
      <c r="B2" s="121" t="s">
        <v>154</v>
      </c>
      <c r="C2" s="122"/>
      <c r="D2" s="122"/>
      <c r="E2" s="122"/>
      <c r="F2" s="122"/>
      <c r="G2" s="122"/>
      <c r="H2" s="122"/>
      <c r="I2" s="123"/>
      <c r="J2" s="6"/>
    </row>
    <row r="3" spans="1:10" ht="15.75" thickBot="1">
      <c r="A3" s="5"/>
      <c r="B3" s="7"/>
      <c r="C3" s="7"/>
      <c r="D3" s="7"/>
      <c r="E3" s="7"/>
      <c r="F3" s="7"/>
      <c r="G3" s="7"/>
      <c r="H3" s="7"/>
      <c r="I3" s="7"/>
      <c r="J3" s="6"/>
    </row>
    <row r="4" spans="1:10">
      <c r="A4" s="5"/>
      <c r="B4" s="8" t="s">
        <v>6</v>
      </c>
      <c r="C4" s="124" t="s">
        <v>35</v>
      </c>
      <c r="D4" s="125"/>
      <c r="E4" s="125"/>
      <c r="F4" s="125"/>
      <c r="G4" s="126"/>
      <c r="H4" s="9" t="s">
        <v>36</v>
      </c>
      <c r="I4" s="10" t="s">
        <v>37</v>
      </c>
      <c r="J4" s="6"/>
    </row>
    <row r="5" spans="1:10" ht="15.75" thickBot="1">
      <c r="A5" s="5"/>
      <c r="B5" s="11" t="s">
        <v>75</v>
      </c>
      <c r="C5" s="127" t="s">
        <v>151</v>
      </c>
      <c r="D5" s="128"/>
      <c r="E5" s="128"/>
      <c r="F5" s="128"/>
      <c r="G5" s="129"/>
      <c r="H5" s="12" t="s">
        <v>30</v>
      </c>
      <c r="I5" s="13" t="s">
        <v>11</v>
      </c>
      <c r="J5" s="6"/>
    </row>
    <row r="6" spans="1:10" ht="15.75" thickBot="1">
      <c r="A6" s="5"/>
      <c r="B6" s="14"/>
      <c r="C6" s="14"/>
      <c r="D6" s="14"/>
      <c r="E6" s="14"/>
      <c r="F6" s="14"/>
      <c r="G6" s="14"/>
      <c r="H6" s="14"/>
      <c r="I6" s="14"/>
      <c r="J6" s="6"/>
    </row>
    <row r="7" spans="1:10">
      <c r="A7" s="5"/>
      <c r="B7" s="110" t="s">
        <v>38</v>
      </c>
      <c r="C7" s="111"/>
      <c r="D7" s="111"/>
      <c r="E7" s="111"/>
      <c r="F7" s="111"/>
      <c r="G7" s="111"/>
      <c r="H7" s="111"/>
      <c r="I7" s="112"/>
      <c r="J7" s="6"/>
    </row>
    <row r="8" spans="1:10">
      <c r="A8" s="5"/>
      <c r="B8" s="130" t="s">
        <v>6</v>
      </c>
      <c r="C8" s="113" t="s">
        <v>39</v>
      </c>
      <c r="D8" s="113" t="s">
        <v>40</v>
      </c>
      <c r="E8" s="120" t="s">
        <v>41</v>
      </c>
      <c r="F8" s="120"/>
      <c r="G8" s="120" t="s">
        <v>42</v>
      </c>
      <c r="H8" s="120"/>
      <c r="I8" s="131" t="s">
        <v>43</v>
      </c>
      <c r="J8" s="6"/>
    </row>
    <row r="9" spans="1:10">
      <c r="A9" s="5"/>
      <c r="B9" s="130"/>
      <c r="C9" s="113"/>
      <c r="D9" s="113"/>
      <c r="E9" s="15" t="s">
        <v>44</v>
      </c>
      <c r="F9" s="15" t="s">
        <v>45</v>
      </c>
      <c r="G9" s="15" t="s">
        <v>44</v>
      </c>
      <c r="H9" s="15" t="s">
        <v>45</v>
      </c>
      <c r="I9" s="132"/>
      <c r="J9" s="6"/>
    </row>
    <row r="10" spans="1:10" ht="89.25">
      <c r="A10" s="5"/>
      <c r="B10" s="45">
        <v>102933</v>
      </c>
      <c r="C10" s="17" t="s">
        <v>77</v>
      </c>
      <c r="D10" s="18">
        <v>0.3</v>
      </c>
      <c r="E10" s="18">
        <v>1</v>
      </c>
      <c r="F10" s="18">
        <v>1</v>
      </c>
      <c r="G10" s="19">
        <v>0.7</v>
      </c>
      <c r="H10" s="19">
        <v>0.7</v>
      </c>
      <c r="I10" s="46">
        <f>D10*G10</f>
        <v>0.21</v>
      </c>
      <c r="J10" s="6"/>
    </row>
    <row r="11" spans="1:10" ht="76.5">
      <c r="A11" s="5"/>
      <c r="B11" s="16">
        <v>102927</v>
      </c>
      <c r="C11" s="17" t="s">
        <v>78</v>
      </c>
      <c r="D11" s="18">
        <v>0.2</v>
      </c>
      <c r="E11" s="18">
        <v>1</v>
      </c>
      <c r="F11" s="18">
        <v>1</v>
      </c>
      <c r="G11" s="19">
        <v>0.7</v>
      </c>
      <c r="H11" s="19">
        <v>0.7</v>
      </c>
      <c r="I11" s="46">
        <f>D11*G11</f>
        <v>0.13999999999999999</v>
      </c>
      <c r="J11" s="6"/>
    </row>
    <row r="12" spans="1:10" ht="15.75" thickBot="1">
      <c r="A12" s="5"/>
      <c r="B12" s="108" t="s">
        <v>46</v>
      </c>
      <c r="C12" s="109"/>
      <c r="D12" s="109"/>
      <c r="E12" s="109"/>
      <c r="F12" s="109"/>
      <c r="G12" s="109"/>
      <c r="H12" s="109"/>
      <c r="I12" s="21">
        <f>SUM(I10:I11)</f>
        <v>0.35</v>
      </c>
      <c r="J12" s="6"/>
    </row>
    <row r="13" spans="1:10" ht="15.75" thickBot="1">
      <c r="A13" s="5"/>
      <c r="B13" s="14"/>
      <c r="C13" s="14"/>
      <c r="D13" s="14"/>
      <c r="E13" s="14"/>
      <c r="F13" s="14"/>
      <c r="G13" s="14"/>
      <c r="H13" s="14"/>
      <c r="I13" s="14"/>
      <c r="J13" s="6"/>
    </row>
    <row r="14" spans="1:10">
      <c r="A14" s="5"/>
      <c r="B14" s="110" t="s">
        <v>47</v>
      </c>
      <c r="C14" s="111"/>
      <c r="D14" s="111"/>
      <c r="E14" s="111"/>
      <c r="F14" s="111"/>
      <c r="G14" s="111"/>
      <c r="H14" s="111"/>
      <c r="I14" s="112"/>
      <c r="J14" s="6"/>
    </row>
    <row r="15" spans="1:10">
      <c r="A15" s="5"/>
      <c r="B15" s="22" t="s">
        <v>6</v>
      </c>
      <c r="C15" s="23" t="s">
        <v>39</v>
      </c>
      <c r="D15" s="23" t="s">
        <v>48</v>
      </c>
      <c r="E15" s="120" t="s">
        <v>49</v>
      </c>
      <c r="F15" s="120"/>
      <c r="G15" s="120" t="s">
        <v>50</v>
      </c>
      <c r="H15" s="120"/>
      <c r="I15" s="24" t="s">
        <v>51</v>
      </c>
      <c r="J15" s="6"/>
    </row>
    <row r="16" spans="1:10" ht="38.25">
      <c r="A16" s="5"/>
      <c r="B16" s="45">
        <v>20211</v>
      </c>
      <c r="C16" s="17" t="s">
        <v>73</v>
      </c>
      <c r="D16" s="18" t="s">
        <v>52</v>
      </c>
      <c r="E16" s="144">
        <v>1</v>
      </c>
      <c r="F16" s="145"/>
      <c r="G16" s="116">
        <v>83.17</v>
      </c>
      <c r="H16" s="117"/>
      <c r="I16" s="47">
        <f>E16*G16</f>
        <v>83.17</v>
      </c>
      <c r="J16" s="6"/>
    </row>
    <row r="17" spans="1:10" ht="51">
      <c r="A17" s="5"/>
      <c r="B17" s="45">
        <v>4460</v>
      </c>
      <c r="C17" s="17" t="s">
        <v>108</v>
      </c>
      <c r="D17" s="18" t="s">
        <v>52</v>
      </c>
      <c r="E17" s="143">
        <v>1.2</v>
      </c>
      <c r="F17" s="143"/>
      <c r="G17" s="116">
        <v>22.94</v>
      </c>
      <c r="H17" s="117"/>
      <c r="I17" s="79">
        <f>E17*G17</f>
        <v>27.528000000000002</v>
      </c>
      <c r="J17" s="6"/>
    </row>
    <row r="18" spans="1:10" ht="63.75">
      <c r="A18" s="5"/>
      <c r="B18" s="45">
        <v>4346</v>
      </c>
      <c r="C18" s="81" t="s">
        <v>76</v>
      </c>
      <c r="D18" s="18" t="s">
        <v>11</v>
      </c>
      <c r="E18" s="138">
        <v>2</v>
      </c>
      <c r="F18" s="138"/>
      <c r="G18" s="134">
        <v>16.07</v>
      </c>
      <c r="H18" s="135"/>
      <c r="I18" s="79">
        <f>E18*G18</f>
        <v>32.14</v>
      </c>
      <c r="J18" s="6"/>
    </row>
    <row r="19" spans="1:10" ht="15.75" thickBot="1">
      <c r="A19" s="5"/>
      <c r="B19" s="108" t="s">
        <v>46</v>
      </c>
      <c r="C19" s="109"/>
      <c r="D19" s="109"/>
      <c r="E19" s="109"/>
      <c r="F19" s="109"/>
      <c r="G19" s="109"/>
      <c r="H19" s="109"/>
      <c r="I19" s="21">
        <f>SUM(I16:I18)</f>
        <v>142.83800000000002</v>
      </c>
      <c r="J19" s="6"/>
    </row>
    <row r="20" spans="1:10" ht="15.75" thickBot="1">
      <c r="A20" s="5"/>
      <c r="B20" s="14"/>
      <c r="C20" s="14"/>
      <c r="D20" s="14"/>
      <c r="E20" s="14"/>
      <c r="F20" s="14"/>
      <c r="G20" s="14"/>
      <c r="H20" s="14"/>
      <c r="I20" s="14"/>
      <c r="J20" s="6"/>
    </row>
    <row r="21" spans="1:10">
      <c r="A21" s="5"/>
      <c r="B21" s="110" t="s">
        <v>53</v>
      </c>
      <c r="C21" s="111"/>
      <c r="D21" s="111"/>
      <c r="E21" s="111"/>
      <c r="F21" s="111"/>
      <c r="G21" s="111"/>
      <c r="H21" s="111"/>
      <c r="I21" s="112"/>
      <c r="J21" s="6"/>
    </row>
    <row r="22" spans="1:10">
      <c r="A22" s="5"/>
      <c r="B22" s="29" t="s">
        <v>6</v>
      </c>
      <c r="C22" s="30" t="s">
        <v>39</v>
      </c>
      <c r="D22" s="23" t="s">
        <v>48</v>
      </c>
      <c r="E22" s="113" t="s">
        <v>54</v>
      </c>
      <c r="F22" s="113"/>
      <c r="G22" s="113" t="s">
        <v>50</v>
      </c>
      <c r="H22" s="113"/>
      <c r="I22" s="31" t="s">
        <v>43</v>
      </c>
      <c r="J22" s="6"/>
    </row>
    <row r="23" spans="1:10">
      <c r="A23" s="5"/>
      <c r="B23" s="32">
        <v>6111</v>
      </c>
      <c r="C23" s="17" t="s">
        <v>68</v>
      </c>
      <c r="D23" s="26" t="s">
        <v>55</v>
      </c>
      <c r="E23" s="114">
        <v>1.5</v>
      </c>
      <c r="F23" s="115"/>
      <c r="G23" s="116">
        <v>22.66</v>
      </c>
      <c r="H23" s="117"/>
      <c r="I23" s="33">
        <f>E23*G23</f>
        <v>33.99</v>
      </c>
      <c r="J23" s="6"/>
    </row>
    <row r="24" spans="1:10">
      <c r="A24" s="5"/>
      <c r="B24" s="16">
        <v>4750</v>
      </c>
      <c r="C24" s="17" t="s">
        <v>67</v>
      </c>
      <c r="D24" s="34" t="s">
        <v>55</v>
      </c>
      <c r="E24" s="114">
        <v>1</v>
      </c>
      <c r="F24" s="115"/>
      <c r="G24" s="116">
        <v>30.87</v>
      </c>
      <c r="H24" s="117"/>
      <c r="I24" s="33">
        <f>E24*G24</f>
        <v>30.87</v>
      </c>
      <c r="J24" s="6"/>
    </row>
    <row r="25" spans="1:10" ht="15.75" thickBot="1">
      <c r="A25" s="5"/>
      <c r="B25" s="108" t="s">
        <v>46</v>
      </c>
      <c r="C25" s="109"/>
      <c r="D25" s="109"/>
      <c r="E25" s="109"/>
      <c r="F25" s="109"/>
      <c r="G25" s="109"/>
      <c r="H25" s="109"/>
      <c r="I25" s="21">
        <f>SUM(I23:I24)</f>
        <v>64.86</v>
      </c>
      <c r="J25" s="6"/>
    </row>
    <row r="26" spans="1:10" ht="15.75" thickBot="1">
      <c r="A26" s="5"/>
      <c r="B26" s="35"/>
      <c r="C26" s="35"/>
      <c r="D26" s="35"/>
      <c r="E26" s="35"/>
      <c r="F26" s="35"/>
      <c r="G26" s="35"/>
      <c r="H26" s="35"/>
      <c r="I26" s="36"/>
      <c r="J26" s="6"/>
    </row>
    <row r="27" spans="1:10" ht="15.75" thickBot="1">
      <c r="A27" s="5"/>
      <c r="B27" s="106" t="s">
        <v>56</v>
      </c>
      <c r="C27" s="107"/>
      <c r="D27" s="107"/>
      <c r="E27" s="107"/>
      <c r="F27" s="107"/>
      <c r="G27" s="107"/>
      <c r="H27" s="107"/>
      <c r="I27" s="37">
        <f>I12+I19+I25</f>
        <v>208.048</v>
      </c>
      <c r="J27" s="6"/>
    </row>
    <row r="28" spans="1:10" ht="15.75" thickBot="1">
      <c r="A28" s="38"/>
      <c r="B28" s="39"/>
      <c r="C28" s="39"/>
      <c r="D28" s="39"/>
      <c r="E28" s="39"/>
      <c r="F28" s="39"/>
      <c r="G28" s="39"/>
      <c r="H28" s="39"/>
      <c r="I28" s="39"/>
      <c r="J28" s="40"/>
    </row>
  </sheetData>
  <mergeCells count="30">
    <mergeCell ref="B2:I2"/>
    <mergeCell ref="C4:G4"/>
    <mergeCell ref="C5:G5"/>
    <mergeCell ref="B7:I7"/>
    <mergeCell ref="B8:B9"/>
    <mergeCell ref="C8:C9"/>
    <mergeCell ref="D8:D9"/>
    <mergeCell ref="E8:F8"/>
    <mergeCell ref="G8:H8"/>
    <mergeCell ref="I8:I9"/>
    <mergeCell ref="E17:F17"/>
    <mergeCell ref="G17:H17"/>
    <mergeCell ref="E18:F18"/>
    <mergeCell ref="G18:H18"/>
    <mergeCell ref="B12:H12"/>
    <mergeCell ref="B14:I14"/>
    <mergeCell ref="E15:F15"/>
    <mergeCell ref="G15:H15"/>
    <mergeCell ref="E16:F16"/>
    <mergeCell ref="G16:H16"/>
    <mergeCell ref="B27:H27"/>
    <mergeCell ref="B19:H19"/>
    <mergeCell ref="B21:I21"/>
    <mergeCell ref="E22:F22"/>
    <mergeCell ref="G22:H22"/>
    <mergeCell ref="E23:F23"/>
    <mergeCell ref="G23:H23"/>
    <mergeCell ref="E24:F24"/>
    <mergeCell ref="G24:H24"/>
    <mergeCell ref="B25:H25"/>
  </mergeCells>
  <printOptions horizontalCentered="1"/>
  <pageMargins left="0.51181102362204722" right="0.51181102362204722" top="1.1811023622047245" bottom="0.78740157480314965" header="0.31496062992125984" footer="0.31496062992125984"/>
  <pageSetup paperSize="9" scale="8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27"/>
  <sheetViews>
    <sheetView topLeftCell="A16" workbookViewId="0">
      <selection activeCell="G22" sqref="G22:H23"/>
    </sheetView>
  </sheetViews>
  <sheetFormatPr defaultRowHeight="15"/>
  <cols>
    <col min="1" max="1" width="3.5703125" customWidth="1"/>
    <col min="3" max="3" width="29.28515625" customWidth="1"/>
    <col min="9" max="9" width="12.140625" bestFit="1" customWidth="1"/>
    <col min="10" max="10" width="3.42578125" customWidth="1"/>
    <col min="13" max="13" width="22" bestFit="1" customWidth="1"/>
  </cols>
  <sheetData>
    <row r="1" spans="1:13" ht="15.75" thickBot="1">
      <c r="A1" s="2"/>
      <c r="B1" s="3"/>
      <c r="C1" s="3"/>
      <c r="D1" s="3"/>
      <c r="E1" s="3"/>
      <c r="F1" s="3"/>
      <c r="G1" s="3"/>
      <c r="H1" s="3"/>
      <c r="I1" s="3"/>
      <c r="J1" s="4"/>
    </row>
    <row r="2" spans="1:13" ht="15.75" thickBot="1">
      <c r="A2" s="5"/>
      <c r="B2" s="121" t="s">
        <v>154</v>
      </c>
      <c r="C2" s="122"/>
      <c r="D2" s="122"/>
      <c r="E2" s="122"/>
      <c r="F2" s="122"/>
      <c r="G2" s="122"/>
      <c r="H2" s="122"/>
      <c r="I2" s="123"/>
      <c r="J2" s="6"/>
    </row>
    <row r="3" spans="1:13" ht="15.75" thickBot="1">
      <c r="A3" s="5"/>
      <c r="B3" s="7"/>
      <c r="C3" s="7"/>
      <c r="D3" s="7"/>
      <c r="E3" s="7"/>
      <c r="F3" s="7"/>
      <c r="G3" s="7"/>
      <c r="H3" s="7"/>
      <c r="I3" s="7"/>
      <c r="J3" s="6"/>
    </row>
    <row r="4" spans="1:13">
      <c r="A4" s="5"/>
      <c r="B4" s="8" t="s">
        <v>6</v>
      </c>
      <c r="C4" s="124" t="s">
        <v>35</v>
      </c>
      <c r="D4" s="125"/>
      <c r="E4" s="125"/>
      <c r="F4" s="125"/>
      <c r="G4" s="126"/>
      <c r="H4" s="9" t="s">
        <v>36</v>
      </c>
      <c r="I4" s="10" t="s">
        <v>37</v>
      </c>
      <c r="J4" s="6"/>
    </row>
    <row r="5" spans="1:13" ht="15.75" thickBot="1">
      <c r="A5" s="5"/>
      <c r="B5" s="11" t="s">
        <v>83</v>
      </c>
      <c r="C5" s="127" t="s">
        <v>90</v>
      </c>
      <c r="D5" s="128"/>
      <c r="E5" s="128"/>
      <c r="F5" s="128"/>
      <c r="G5" s="129"/>
      <c r="H5" s="12" t="s">
        <v>31</v>
      </c>
      <c r="I5" s="13" t="s">
        <v>11</v>
      </c>
      <c r="J5" s="6"/>
    </row>
    <row r="6" spans="1:13" ht="15.75" thickBot="1">
      <c r="A6" s="5"/>
      <c r="B6" s="14"/>
      <c r="C6" s="14"/>
      <c r="D6" s="14"/>
      <c r="E6" s="14"/>
      <c r="F6" s="14"/>
      <c r="G6" s="14"/>
      <c r="H6" s="14"/>
      <c r="I6" s="14"/>
      <c r="J6" s="6"/>
    </row>
    <row r="7" spans="1:13">
      <c r="A7" s="5"/>
      <c r="B7" s="110" t="s">
        <v>38</v>
      </c>
      <c r="C7" s="111"/>
      <c r="D7" s="111"/>
      <c r="E7" s="111"/>
      <c r="F7" s="111"/>
      <c r="G7" s="111"/>
      <c r="H7" s="111"/>
      <c r="I7" s="112"/>
      <c r="J7" s="6"/>
    </row>
    <row r="8" spans="1:13">
      <c r="A8" s="5"/>
      <c r="B8" s="130" t="s">
        <v>6</v>
      </c>
      <c r="C8" s="113" t="s">
        <v>39</v>
      </c>
      <c r="D8" s="113" t="s">
        <v>40</v>
      </c>
      <c r="E8" s="120" t="s">
        <v>41</v>
      </c>
      <c r="F8" s="120"/>
      <c r="G8" s="120" t="s">
        <v>42</v>
      </c>
      <c r="H8" s="120"/>
      <c r="I8" s="131" t="s">
        <v>43</v>
      </c>
      <c r="J8" s="6"/>
    </row>
    <row r="9" spans="1:13">
      <c r="A9" s="5"/>
      <c r="B9" s="130"/>
      <c r="C9" s="113"/>
      <c r="D9" s="113"/>
      <c r="E9" s="15" t="s">
        <v>44</v>
      </c>
      <c r="F9" s="15" t="s">
        <v>45</v>
      </c>
      <c r="G9" s="15" t="s">
        <v>44</v>
      </c>
      <c r="H9" s="15" t="s">
        <v>45</v>
      </c>
      <c r="I9" s="132"/>
      <c r="J9" s="6"/>
    </row>
    <row r="10" spans="1:13" ht="76.5">
      <c r="A10" s="5"/>
      <c r="B10" s="16">
        <v>102927</v>
      </c>
      <c r="C10" s="17" t="s">
        <v>78</v>
      </c>
      <c r="D10" s="18">
        <v>0.5</v>
      </c>
      <c r="E10" s="18">
        <v>1</v>
      </c>
      <c r="F10" s="18">
        <v>1</v>
      </c>
      <c r="G10" s="19">
        <v>0.7</v>
      </c>
      <c r="H10" s="19">
        <v>0.7</v>
      </c>
      <c r="I10" s="46">
        <f>D10*G10</f>
        <v>0.35</v>
      </c>
      <c r="J10" s="6"/>
    </row>
    <row r="11" spans="1:13" ht="15.75" thickBot="1">
      <c r="A11" s="5"/>
      <c r="B11" s="108" t="s">
        <v>46</v>
      </c>
      <c r="C11" s="109"/>
      <c r="D11" s="109"/>
      <c r="E11" s="109"/>
      <c r="F11" s="109"/>
      <c r="G11" s="109"/>
      <c r="H11" s="109"/>
      <c r="I11" s="21">
        <f>SUM(I10:I10)</f>
        <v>0.35</v>
      </c>
      <c r="J11" s="6"/>
    </row>
    <row r="12" spans="1:13" ht="15.75" thickBot="1">
      <c r="A12" s="5"/>
      <c r="B12" s="14"/>
      <c r="C12" s="14"/>
      <c r="D12" s="14"/>
      <c r="E12" s="14"/>
      <c r="F12" s="14"/>
      <c r="G12" s="14"/>
      <c r="H12" s="14"/>
      <c r="I12" s="14"/>
      <c r="J12" s="6"/>
    </row>
    <row r="13" spans="1:13">
      <c r="A13" s="5"/>
      <c r="B13" s="110" t="s">
        <v>47</v>
      </c>
      <c r="C13" s="111"/>
      <c r="D13" s="111"/>
      <c r="E13" s="111"/>
      <c r="F13" s="111"/>
      <c r="G13" s="111"/>
      <c r="H13" s="111"/>
      <c r="I13" s="112"/>
      <c r="J13" s="6"/>
    </row>
    <row r="14" spans="1:13">
      <c r="A14" s="5"/>
      <c r="B14" s="22" t="s">
        <v>6</v>
      </c>
      <c r="C14" s="23" t="s">
        <v>39</v>
      </c>
      <c r="D14" s="23" t="s">
        <v>48</v>
      </c>
      <c r="E14" s="120" t="s">
        <v>49</v>
      </c>
      <c r="F14" s="120"/>
      <c r="G14" s="120" t="s">
        <v>50</v>
      </c>
      <c r="H14" s="120"/>
      <c r="I14" s="24" t="s">
        <v>51</v>
      </c>
      <c r="J14" s="6"/>
      <c r="M14" s="41"/>
    </row>
    <row r="15" spans="1:13" ht="38.25">
      <c r="A15" s="5"/>
      <c r="B15" s="45">
        <v>4412</v>
      </c>
      <c r="C15" s="17" t="s">
        <v>80</v>
      </c>
      <c r="D15" s="18" t="s">
        <v>52</v>
      </c>
      <c r="E15" s="139">
        <v>64</v>
      </c>
      <c r="F15" s="140"/>
      <c r="G15" s="116">
        <v>4.96</v>
      </c>
      <c r="H15" s="117"/>
      <c r="I15" s="79">
        <f>E15*G15</f>
        <v>317.44</v>
      </c>
      <c r="J15" s="6"/>
    </row>
    <row r="16" spans="1:13" ht="25.5">
      <c r="A16" s="5"/>
      <c r="B16" s="45">
        <v>20247</v>
      </c>
      <c r="C16" s="81" t="s">
        <v>81</v>
      </c>
      <c r="D16" s="18" t="s">
        <v>82</v>
      </c>
      <c r="E16" s="146">
        <v>0.05</v>
      </c>
      <c r="F16" s="146"/>
      <c r="G16" s="134">
        <v>20.72</v>
      </c>
      <c r="H16" s="135"/>
      <c r="I16" s="79">
        <f>E16*G16</f>
        <v>1.036</v>
      </c>
      <c r="J16" s="6"/>
    </row>
    <row r="17" spans="1:10" ht="51">
      <c r="A17" s="5"/>
      <c r="B17" s="45">
        <v>3286</v>
      </c>
      <c r="C17" s="81" t="s">
        <v>89</v>
      </c>
      <c r="D17" s="18" t="s">
        <v>18</v>
      </c>
      <c r="E17" s="136">
        <v>9.6</v>
      </c>
      <c r="F17" s="137"/>
      <c r="G17" s="134">
        <v>119.11</v>
      </c>
      <c r="H17" s="135"/>
      <c r="I17" s="79">
        <f>E17*G17</f>
        <v>1143.4559999999999</v>
      </c>
      <c r="J17" s="6"/>
    </row>
    <row r="18" spans="1:10" ht="15.75" thickBot="1">
      <c r="A18" s="5"/>
      <c r="B18" s="108" t="s">
        <v>46</v>
      </c>
      <c r="C18" s="109"/>
      <c r="D18" s="109"/>
      <c r="E18" s="109"/>
      <c r="F18" s="109"/>
      <c r="G18" s="109"/>
      <c r="H18" s="109"/>
      <c r="I18" s="21">
        <f>SUM(I15:I17)</f>
        <v>1461.9319999999998</v>
      </c>
      <c r="J18" s="6"/>
    </row>
    <row r="19" spans="1:10" ht="15.75" thickBot="1">
      <c r="A19" s="5"/>
      <c r="B19" s="14"/>
      <c r="C19" s="14"/>
      <c r="D19" s="14"/>
      <c r="E19" s="14"/>
      <c r="F19" s="14"/>
      <c r="G19" s="14"/>
      <c r="H19" s="14"/>
      <c r="I19" s="14"/>
      <c r="J19" s="6"/>
    </row>
    <row r="20" spans="1:10">
      <c r="A20" s="5"/>
      <c r="B20" s="110" t="s">
        <v>53</v>
      </c>
      <c r="C20" s="111"/>
      <c r="D20" s="111"/>
      <c r="E20" s="111"/>
      <c r="F20" s="111"/>
      <c r="G20" s="111"/>
      <c r="H20" s="111"/>
      <c r="I20" s="112"/>
      <c r="J20" s="6"/>
    </row>
    <row r="21" spans="1:10">
      <c r="A21" s="5"/>
      <c r="B21" s="29" t="s">
        <v>6</v>
      </c>
      <c r="C21" s="30" t="s">
        <v>39</v>
      </c>
      <c r="D21" s="23" t="s">
        <v>48</v>
      </c>
      <c r="E21" s="113" t="s">
        <v>54</v>
      </c>
      <c r="F21" s="113"/>
      <c r="G21" s="113" t="s">
        <v>50</v>
      </c>
      <c r="H21" s="113"/>
      <c r="I21" s="31" t="s">
        <v>43</v>
      </c>
      <c r="J21" s="6"/>
    </row>
    <row r="22" spans="1:10">
      <c r="A22" s="5"/>
      <c r="B22" s="32">
        <v>6111</v>
      </c>
      <c r="C22" s="17" t="s">
        <v>68</v>
      </c>
      <c r="D22" s="26" t="s">
        <v>55</v>
      </c>
      <c r="E22" s="114">
        <v>4</v>
      </c>
      <c r="F22" s="115"/>
      <c r="G22" s="116">
        <v>22.66</v>
      </c>
      <c r="H22" s="117"/>
      <c r="I22" s="33">
        <f>E22*G22</f>
        <v>90.64</v>
      </c>
      <c r="J22" s="6"/>
    </row>
    <row r="23" spans="1:10">
      <c r="A23" s="5"/>
      <c r="B23" s="16">
        <v>4750</v>
      </c>
      <c r="C23" s="17" t="s">
        <v>67</v>
      </c>
      <c r="D23" s="34" t="s">
        <v>55</v>
      </c>
      <c r="E23" s="114">
        <v>4</v>
      </c>
      <c r="F23" s="115"/>
      <c r="G23" s="116">
        <v>30.87</v>
      </c>
      <c r="H23" s="117"/>
      <c r="I23" s="33">
        <f>E23*G23</f>
        <v>123.48</v>
      </c>
      <c r="J23" s="6"/>
    </row>
    <row r="24" spans="1:10" ht="15.75" thickBot="1">
      <c r="A24" s="5"/>
      <c r="B24" s="108" t="s">
        <v>46</v>
      </c>
      <c r="C24" s="109"/>
      <c r="D24" s="109"/>
      <c r="E24" s="109"/>
      <c r="F24" s="109"/>
      <c r="G24" s="109"/>
      <c r="H24" s="109"/>
      <c r="I24" s="21">
        <f>SUM(I22:I23)</f>
        <v>214.12</v>
      </c>
      <c r="J24" s="6"/>
    </row>
    <row r="25" spans="1:10" ht="15.75" thickBot="1">
      <c r="A25" s="5"/>
      <c r="B25" s="35"/>
      <c r="C25" s="35"/>
      <c r="D25" s="35"/>
      <c r="E25" s="35"/>
      <c r="F25" s="35"/>
      <c r="G25" s="35"/>
      <c r="H25" s="35"/>
      <c r="I25" s="36"/>
      <c r="J25" s="6"/>
    </row>
    <row r="26" spans="1:10" ht="15.75" thickBot="1">
      <c r="A26" s="5"/>
      <c r="B26" s="106" t="s">
        <v>56</v>
      </c>
      <c r="C26" s="107"/>
      <c r="D26" s="107"/>
      <c r="E26" s="107"/>
      <c r="F26" s="107"/>
      <c r="G26" s="107"/>
      <c r="H26" s="107"/>
      <c r="I26" s="37">
        <f>I11+I18+I24</f>
        <v>1676.4019999999996</v>
      </c>
      <c r="J26" s="6"/>
    </row>
    <row r="27" spans="1:10" ht="15.75" thickBot="1">
      <c r="A27" s="38"/>
      <c r="B27" s="39"/>
      <c r="C27" s="39"/>
      <c r="D27" s="39"/>
      <c r="E27" s="39"/>
      <c r="F27" s="39"/>
      <c r="G27" s="39"/>
      <c r="H27" s="39"/>
      <c r="I27" s="39"/>
      <c r="J27" s="40"/>
    </row>
  </sheetData>
  <mergeCells count="30">
    <mergeCell ref="B26:H26"/>
    <mergeCell ref="B18:H18"/>
    <mergeCell ref="B20:I20"/>
    <mergeCell ref="E21:F21"/>
    <mergeCell ref="G21:H21"/>
    <mergeCell ref="E22:F22"/>
    <mergeCell ref="G22:H22"/>
    <mergeCell ref="E23:F23"/>
    <mergeCell ref="G23:H23"/>
    <mergeCell ref="B24:H24"/>
    <mergeCell ref="E16:F16"/>
    <mergeCell ref="G16:H16"/>
    <mergeCell ref="E17:F17"/>
    <mergeCell ref="G17:H17"/>
    <mergeCell ref="B11:H11"/>
    <mergeCell ref="B13:I13"/>
    <mergeCell ref="E14:F14"/>
    <mergeCell ref="G14:H14"/>
    <mergeCell ref="E15:F15"/>
    <mergeCell ref="G15:H15"/>
    <mergeCell ref="B2:I2"/>
    <mergeCell ref="C4:G4"/>
    <mergeCell ref="C5:G5"/>
    <mergeCell ref="B7:I7"/>
    <mergeCell ref="B8:B9"/>
    <mergeCell ref="C8:C9"/>
    <mergeCell ref="D8:D9"/>
    <mergeCell ref="E8:F8"/>
    <mergeCell ref="G8:H8"/>
    <mergeCell ref="I8:I9"/>
  </mergeCells>
  <printOptions horizontalCentered="1"/>
  <pageMargins left="0.51181102362204722" right="0.51181102362204722" top="1.1811023622047245" bottom="0.78740157480314965" header="0.31496062992125984" footer="0.31496062992125984"/>
  <pageSetup paperSize="9" scale="8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25"/>
  <sheetViews>
    <sheetView topLeftCell="A7" workbookViewId="0">
      <selection activeCell="I25" sqref="I25"/>
    </sheetView>
  </sheetViews>
  <sheetFormatPr defaultRowHeight="15"/>
  <cols>
    <col min="1" max="1" width="3.28515625" customWidth="1"/>
    <col min="3" max="3" width="29.28515625" customWidth="1"/>
    <col min="9" max="9" width="12.140625" bestFit="1" customWidth="1"/>
    <col min="10" max="10" width="3.5703125" customWidth="1"/>
    <col min="13" max="13" width="22" bestFit="1" customWidth="1"/>
  </cols>
  <sheetData>
    <row r="1" spans="1:13" ht="15.75" thickBot="1">
      <c r="A1" s="2"/>
      <c r="B1" s="3"/>
      <c r="C1" s="3"/>
      <c r="D1" s="3"/>
      <c r="E1" s="3"/>
      <c r="F1" s="3"/>
      <c r="G1" s="3"/>
      <c r="H1" s="3"/>
      <c r="I1" s="3"/>
      <c r="J1" s="4"/>
    </row>
    <row r="2" spans="1:13" ht="15.75" thickBot="1">
      <c r="A2" s="5"/>
      <c r="B2" s="121" t="s">
        <v>154</v>
      </c>
      <c r="C2" s="122"/>
      <c r="D2" s="122"/>
      <c r="E2" s="122"/>
      <c r="F2" s="122"/>
      <c r="G2" s="122"/>
      <c r="H2" s="122"/>
      <c r="I2" s="123"/>
      <c r="J2" s="6"/>
    </row>
    <row r="3" spans="1:13" ht="15.75" thickBot="1">
      <c r="A3" s="5"/>
      <c r="B3" s="7"/>
      <c r="C3" s="7"/>
      <c r="D3" s="7"/>
      <c r="E3" s="7"/>
      <c r="F3" s="7"/>
      <c r="G3" s="7"/>
      <c r="H3" s="7"/>
      <c r="I3" s="7"/>
      <c r="J3" s="6"/>
    </row>
    <row r="4" spans="1:13">
      <c r="A4" s="5"/>
      <c r="B4" s="8" t="s">
        <v>6</v>
      </c>
      <c r="C4" s="124" t="s">
        <v>35</v>
      </c>
      <c r="D4" s="125"/>
      <c r="E4" s="125"/>
      <c r="F4" s="125"/>
      <c r="G4" s="126"/>
      <c r="H4" s="9" t="s">
        <v>36</v>
      </c>
      <c r="I4" s="10" t="s">
        <v>37</v>
      </c>
      <c r="J4" s="6"/>
    </row>
    <row r="5" spans="1:13" ht="15.75" thickBot="1">
      <c r="A5" s="5"/>
      <c r="B5" s="11" t="s">
        <v>88</v>
      </c>
      <c r="C5" s="127" t="s">
        <v>85</v>
      </c>
      <c r="D5" s="128"/>
      <c r="E5" s="128"/>
      <c r="F5" s="128"/>
      <c r="G5" s="129"/>
      <c r="H5" s="12" t="s">
        <v>32</v>
      </c>
      <c r="I5" s="13" t="s">
        <v>18</v>
      </c>
      <c r="J5" s="6"/>
    </row>
    <row r="6" spans="1:13" ht="15.75" thickBot="1">
      <c r="A6" s="5"/>
      <c r="B6" s="14"/>
      <c r="C6" s="14"/>
      <c r="D6" s="14"/>
      <c r="E6" s="14"/>
      <c r="F6" s="14"/>
      <c r="G6" s="14"/>
      <c r="H6" s="14"/>
      <c r="I6" s="14"/>
      <c r="J6" s="6"/>
    </row>
    <row r="7" spans="1:13">
      <c r="A7" s="5"/>
      <c r="B7" s="110" t="s">
        <v>38</v>
      </c>
      <c r="C7" s="111"/>
      <c r="D7" s="111"/>
      <c r="E7" s="111"/>
      <c r="F7" s="111"/>
      <c r="G7" s="111"/>
      <c r="H7" s="111"/>
      <c r="I7" s="112"/>
      <c r="J7" s="6"/>
    </row>
    <row r="8" spans="1:13">
      <c r="A8" s="5"/>
      <c r="B8" s="130" t="s">
        <v>6</v>
      </c>
      <c r="C8" s="113" t="s">
        <v>39</v>
      </c>
      <c r="D8" s="113" t="s">
        <v>40</v>
      </c>
      <c r="E8" s="120" t="s">
        <v>41</v>
      </c>
      <c r="F8" s="120"/>
      <c r="G8" s="120" t="s">
        <v>42</v>
      </c>
      <c r="H8" s="120"/>
      <c r="I8" s="131" t="s">
        <v>43</v>
      </c>
      <c r="J8" s="6"/>
    </row>
    <row r="9" spans="1:13">
      <c r="A9" s="5"/>
      <c r="B9" s="130"/>
      <c r="C9" s="113"/>
      <c r="D9" s="113"/>
      <c r="E9" s="15" t="s">
        <v>44</v>
      </c>
      <c r="F9" s="15" t="s">
        <v>45</v>
      </c>
      <c r="G9" s="15" t="s">
        <v>44</v>
      </c>
      <c r="H9" s="15" t="s">
        <v>45</v>
      </c>
      <c r="I9" s="132"/>
      <c r="J9" s="6"/>
    </row>
    <row r="10" spans="1:13">
      <c r="A10" s="5"/>
      <c r="B10" s="16"/>
      <c r="C10" s="17"/>
      <c r="D10" s="18"/>
      <c r="E10" s="18"/>
      <c r="F10" s="18"/>
      <c r="G10" s="19"/>
      <c r="H10" s="19"/>
      <c r="I10" s="20">
        <f>(E10*G10)+(F10*H10)</f>
        <v>0</v>
      </c>
      <c r="J10" s="6"/>
    </row>
    <row r="11" spans="1:13" ht="15.75" thickBot="1">
      <c r="A11" s="5"/>
      <c r="B11" s="108" t="s">
        <v>46</v>
      </c>
      <c r="C11" s="109"/>
      <c r="D11" s="109"/>
      <c r="E11" s="109"/>
      <c r="F11" s="109"/>
      <c r="G11" s="109"/>
      <c r="H11" s="109"/>
      <c r="I11" s="21">
        <f>SUM(I10:I10)</f>
        <v>0</v>
      </c>
      <c r="J11" s="6"/>
    </row>
    <row r="12" spans="1:13" ht="15.75" thickBot="1">
      <c r="A12" s="5"/>
      <c r="B12" s="14"/>
      <c r="C12" s="14"/>
      <c r="D12" s="14"/>
      <c r="E12" s="14"/>
      <c r="F12" s="14"/>
      <c r="G12" s="14"/>
      <c r="H12" s="14"/>
      <c r="I12" s="14"/>
      <c r="J12" s="6"/>
    </row>
    <row r="13" spans="1:13">
      <c r="A13" s="5"/>
      <c r="B13" s="110" t="s">
        <v>47</v>
      </c>
      <c r="C13" s="111"/>
      <c r="D13" s="111"/>
      <c r="E13" s="111"/>
      <c r="F13" s="111"/>
      <c r="G13" s="111"/>
      <c r="H13" s="111"/>
      <c r="I13" s="112"/>
      <c r="J13" s="6"/>
    </row>
    <row r="14" spans="1:13">
      <c r="A14" s="5"/>
      <c r="B14" s="22" t="s">
        <v>6</v>
      </c>
      <c r="C14" s="23" t="s">
        <v>39</v>
      </c>
      <c r="D14" s="23" t="s">
        <v>48</v>
      </c>
      <c r="E14" s="120" t="s">
        <v>49</v>
      </c>
      <c r="F14" s="120"/>
      <c r="G14" s="120" t="s">
        <v>50</v>
      </c>
      <c r="H14" s="120"/>
      <c r="I14" s="24" t="s">
        <v>51</v>
      </c>
      <c r="J14" s="6"/>
      <c r="M14" s="41"/>
    </row>
    <row r="15" spans="1:13" ht="51">
      <c r="A15" s="5"/>
      <c r="B15" s="45">
        <v>7173</v>
      </c>
      <c r="C15" s="17" t="s">
        <v>155</v>
      </c>
      <c r="D15" s="18" t="s">
        <v>84</v>
      </c>
      <c r="E15" s="147">
        <v>0.04</v>
      </c>
      <c r="F15" s="148"/>
      <c r="G15" s="149">
        <v>1408.95</v>
      </c>
      <c r="H15" s="115"/>
      <c r="I15" s="79">
        <f>E15*G15</f>
        <v>56.358000000000004</v>
      </c>
      <c r="J15" s="6"/>
    </row>
    <row r="16" spans="1:13" ht="15.75" thickBot="1">
      <c r="A16" s="5"/>
      <c r="B16" s="108" t="s">
        <v>46</v>
      </c>
      <c r="C16" s="109"/>
      <c r="D16" s="109"/>
      <c r="E16" s="109"/>
      <c r="F16" s="109"/>
      <c r="G16" s="109"/>
      <c r="H16" s="109"/>
      <c r="I16" s="21">
        <f>SUM(I15:I15)</f>
        <v>56.358000000000004</v>
      </c>
      <c r="J16" s="6"/>
    </row>
    <row r="17" spans="1:10" ht="15.75" thickBot="1">
      <c r="A17" s="5"/>
      <c r="B17" s="14"/>
      <c r="C17" s="14"/>
      <c r="D17" s="14"/>
      <c r="E17" s="14"/>
      <c r="F17" s="14"/>
      <c r="G17" s="14"/>
      <c r="H17" s="14"/>
      <c r="I17" s="14"/>
      <c r="J17" s="6"/>
    </row>
    <row r="18" spans="1:10">
      <c r="A18" s="5"/>
      <c r="B18" s="110" t="s">
        <v>53</v>
      </c>
      <c r="C18" s="111"/>
      <c r="D18" s="111"/>
      <c r="E18" s="111"/>
      <c r="F18" s="111"/>
      <c r="G18" s="111"/>
      <c r="H18" s="111"/>
      <c r="I18" s="112"/>
      <c r="J18" s="6"/>
    </row>
    <row r="19" spans="1:10">
      <c r="A19" s="5"/>
      <c r="B19" s="29" t="s">
        <v>6</v>
      </c>
      <c r="C19" s="30" t="s">
        <v>39</v>
      </c>
      <c r="D19" s="23" t="s">
        <v>48</v>
      </c>
      <c r="E19" s="113" t="s">
        <v>54</v>
      </c>
      <c r="F19" s="113"/>
      <c r="G19" s="113" t="s">
        <v>50</v>
      </c>
      <c r="H19" s="113"/>
      <c r="I19" s="31" t="s">
        <v>43</v>
      </c>
      <c r="J19" s="6"/>
    </row>
    <row r="20" spans="1:10">
      <c r="A20" s="5"/>
      <c r="B20" s="32">
        <v>6111</v>
      </c>
      <c r="C20" s="17" t="s">
        <v>68</v>
      </c>
      <c r="D20" s="18" t="s">
        <v>55</v>
      </c>
      <c r="E20" s="114">
        <v>0.2</v>
      </c>
      <c r="F20" s="115"/>
      <c r="G20" s="116">
        <v>22.66</v>
      </c>
      <c r="H20" s="117"/>
      <c r="I20" s="33">
        <f>E20*G20</f>
        <v>4.532</v>
      </c>
      <c r="J20" s="6"/>
    </row>
    <row r="21" spans="1:10" ht="25.5">
      <c r="A21" s="5"/>
      <c r="B21" s="16">
        <v>88323</v>
      </c>
      <c r="C21" s="17" t="s">
        <v>86</v>
      </c>
      <c r="D21" s="82" t="s">
        <v>55</v>
      </c>
      <c r="E21" s="114">
        <v>0.2</v>
      </c>
      <c r="F21" s="115"/>
      <c r="G21" s="116">
        <v>30.19</v>
      </c>
      <c r="H21" s="117"/>
      <c r="I21" s="33">
        <f>E21*G21</f>
        <v>6.0380000000000003</v>
      </c>
      <c r="J21" s="6"/>
    </row>
    <row r="22" spans="1:10" ht="15.75" thickBot="1">
      <c r="A22" s="5"/>
      <c r="B22" s="108" t="s">
        <v>46</v>
      </c>
      <c r="C22" s="109"/>
      <c r="D22" s="109"/>
      <c r="E22" s="109"/>
      <c r="F22" s="109"/>
      <c r="G22" s="109"/>
      <c r="H22" s="109"/>
      <c r="I22" s="21">
        <f>SUM(I20:I21)</f>
        <v>10.57</v>
      </c>
      <c r="J22" s="6"/>
    </row>
    <row r="23" spans="1:10" ht="15.75" thickBot="1">
      <c r="A23" s="5"/>
      <c r="B23" s="35"/>
      <c r="C23" s="35"/>
      <c r="D23" s="35"/>
      <c r="E23" s="35"/>
      <c r="F23" s="35"/>
      <c r="G23" s="35"/>
      <c r="H23" s="35"/>
      <c r="I23" s="36"/>
      <c r="J23" s="6"/>
    </row>
    <row r="24" spans="1:10" ht="15.75" thickBot="1">
      <c r="A24" s="5"/>
      <c r="B24" s="106" t="s">
        <v>56</v>
      </c>
      <c r="C24" s="107"/>
      <c r="D24" s="107"/>
      <c r="E24" s="107"/>
      <c r="F24" s="107"/>
      <c r="G24" s="107"/>
      <c r="H24" s="107"/>
      <c r="I24" s="37">
        <f>I11+I16+I22</f>
        <v>66.927999999999997</v>
      </c>
      <c r="J24" s="6"/>
    </row>
    <row r="25" spans="1:10" ht="15.75" thickBot="1">
      <c r="A25" s="38"/>
      <c r="B25" s="39"/>
      <c r="C25" s="39"/>
      <c r="D25" s="39"/>
      <c r="E25" s="39"/>
      <c r="F25" s="39"/>
      <c r="G25" s="39"/>
      <c r="H25" s="39"/>
      <c r="I25" s="39"/>
      <c r="J25" s="40"/>
    </row>
  </sheetData>
  <mergeCells count="26">
    <mergeCell ref="B2:I2"/>
    <mergeCell ref="C4:G4"/>
    <mergeCell ref="C5:G5"/>
    <mergeCell ref="B7:I7"/>
    <mergeCell ref="B8:B9"/>
    <mergeCell ref="C8:C9"/>
    <mergeCell ref="D8:D9"/>
    <mergeCell ref="E8:F8"/>
    <mergeCell ref="G8:H8"/>
    <mergeCell ref="I8:I9"/>
    <mergeCell ref="B11:H11"/>
    <mergeCell ref="B13:I13"/>
    <mergeCell ref="E14:F14"/>
    <mergeCell ref="G14:H14"/>
    <mergeCell ref="E15:F15"/>
    <mergeCell ref="G15:H15"/>
    <mergeCell ref="E21:F21"/>
    <mergeCell ref="G21:H21"/>
    <mergeCell ref="B22:H22"/>
    <mergeCell ref="B24:H24"/>
    <mergeCell ref="B16:H16"/>
    <mergeCell ref="B18:I18"/>
    <mergeCell ref="E19:F19"/>
    <mergeCell ref="G19:H19"/>
    <mergeCell ref="E20:F20"/>
    <mergeCell ref="G20:H20"/>
  </mergeCells>
  <printOptions horizontalCentered="1"/>
  <pageMargins left="0.51181102362204722" right="0.51181102362204722" top="1.1811023622047245" bottom="0.78740157480314965" header="0.31496062992125984" footer="0.31496062992125984"/>
  <pageSetup paperSize="9" scale="8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26"/>
  <sheetViews>
    <sheetView topLeftCell="A10" workbookViewId="0">
      <selection activeCell="G21" sqref="G21:H22"/>
    </sheetView>
  </sheetViews>
  <sheetFormatPr defaultRowHeight="15"/>
  <cols>
    <col min="1" max="1" width="3.28515625" customWidth="1"/>
    <col min="3" max="3" width="29.28515625" customWidth="1"/>
    <col min="9" max="9" width="12.140625" bestFit="1" customWidth="1"/>
    <col min="10" max="10" width="3.140625" customWidth="1"/>
    <col min="13" max="13" width="22" bestFit="1" customWidth="1"/>
  </cols>
  <sheetData>
    <row r="1" spans="1:13" ht="15.75" thickBot="1">
      <c r="A1" s="2"/>
      <c r="B1" s="3"/>
      <c r="C1" s="3"/>
      <c r="D1" s="3"/>
      <c r="E1" s="3"/>
      <c r="F1" s="3"/>
      <c r="G1" s="3"/>
      <c r="H1" s="3"/>
      <c r="I1" s="3"/>
      <c r="J1" s="4"/>
    </row>
    <row r="2" spans="1:13" ht="15.75" thickBot="1">
      <c r="A2" s="5"/>
      <c r="B2" s="121" t="s">
        <v>154</v>
      </c>
      <c r="C2" s="122"/>
      <c r="D2" s="122"/>
      <c r="E2" s="122"/>
      <c r="F2" s="122"/>
      <c r="G2" s="122"/>
      <c r="H2" s="122"/>
      <c r="I2" s="123"/>
      <c r="J2" s="6"/>
    </row>
    <row r="3" spans="1:13" ht="15.75" thickBot="1">
      <c r="A3" s="5"/>
      <c r="B3" s="7"/>
      <c r="C3" s="7"/>
      <c r="D3" s="7"/>
      <c r="E3" s="7"/>
      <c r="F3" s="7"/>
      <c r="G3" s="7"/>
      <c r="H3" s="7"/>
      <c r="I3" s="7"/>
      <c r="J3" s="6"/>
    </row>
    <row r="4" spans="1:13">
      <c r="A4" s="5"/>
      <c r="B4" s="8" t="s">
        <v>6</v>
      </c>
      <c r="C4" s="124" t="s">
        <v>35</v>
      </c>
      <c r="D4" s="125"/>
      <c r="E4" s="125"/>
      <c r="F4" s="125"/>
      <c r="G4" s="126"/>
      <c r="H4" s="9" t="s">
        <v>36</v>
      </c>
      <c r="I4" s="10" t="s">
        <v>37</v>
      </c>
      <c r="J4" s="6"/>
    </row>
    <row r="5" spans="1:13" ht="15.75" thickBot="1">
      <c r="A5" s="5"/>
      <c r="B5" s="11" t="s">
        <v>94</v>
      </c>
      <c r="C5" s="127" t="s">
        <v>101</v>
      </c>
      <c r="D5" s="128"/>
      <c r="E5" s="128"/>
      <c r="F5" s="128"/>
      <c r="G5" s="129"/>
      <c r="H5" s="12" t="s">
        <v>33</v>
      </c>
      <c r="I5" s="13" t="s">
        <v>52</v>
      </c>
      <c r="J5" s="6"/>
    </row>
    <row r="6" spans="1:13" ht="15.75" thickBot="1">
      <c r="A6" s="5"/>
      <c r="B6" s="14"/>
      <c r="C6" s="14"/>
      <c r="D6" s="14"/>
      <c r="E6" s="14"/>
      <c r="F6" s="14"/>
      <c r="G6" s="14"/>
      <c r="H6" s="14"/>
      <c r="I6" s="14"/>
      <c r="J6" s="6"/>
    </row>
    <row r="7" spans="1:13">
      <c r="A7" s="5"/>
      <c r="B7" s="110" t="s">
        <v>38</v>
      </c>
      <c r="C7" s="111"/>
      <c r="D7" s="111"/>
      <c r="E7" s="111"/>
      <c r="F7" s="111"/>
      <c r="G7" s="111"/>
      <c r="H7" s="111"/>
      <c r="I7" s="112"/>
      <c r="J7" s="6"/>
    </row>
    <row r="8" spans="1:13">
      <c r="A8" s="5"/>
      <c r="B8" s="130" t="s">
        <v>6</v>
      </c>
      <c r="C8" s="113" t="s">
        <v>39</v>
      </c>
      <c r="D8" s="113" t="s">
        <v>40</v>
      </c>
      <c r="E8" s="120" t="s">
        <v>41</v>
      </c>
      <c r="F8" s="120"/>
      <c r="G8" s="120" t="s">
        <v>42</v>
      </c>
      <c r="H8" s="120"/>
      <c r="I8" s="131" t="s">
        <v>43</v>
      </c>
      <c r="J8" s="6"/>
    </row>
    <row r="9" spans="1:13">
      <c r="A9" s="5"/>
      <c r="B9" s="130"/>
      <c r="C9" s="113"/>
      <c r="D9" s="113"/>
      <c r="E9" s="15" t="s">
        <v>44</v>
      </c>
      <c r="F9" s="15" t="s">
        <v>45</v>
      </c>
      <c r="G9" s="15" t="s">
        <v>44</v>
      </c>
      <c r="H9" s="15" t="s">
        <v>45</v>
      </c>
      <c r="I9" s="132"/>
      <c r="J9" s="6"/>
    </row>
    <row r="10" spans="1:13">
      <c r="A10" s="5"/>
      <c r="B10" s="16"/>
      <c r="C10" s="17"/>
      <c r="D10" s="18"/>
      <c r="E10" s="18"/>
      <c r="F10" s="18"/>
      <c r="G10" s="19"/>
      <c r="H10" s="19"/>
      <c r="I10" s="20">
        <f>(E10*G10)+(F10*H10)</f>
        <v>0</v>
      </c>
      <c r="J10" s="6"/>
    </row>
    <row r="11" spans="1:13" ht="15.75" thickBot="1">
      <c r="A11" s="5"/>
      <c r="B11" s="108" t="s">
        <v>46</v>
      </c>
      <c r="C11" s="109"/>
      <c r="D11" s="109"/>
      <c r="E11" s="109"/>
      <c r="F11" s="109"/>
      <c r="G11" s="109"/>
      <c r="H11" s="109"/>
      <c r="I11" s="21">
        <f>SUM(I10:I10)</f>
        <v>0</v>
      </c>
      <c r="J11" s="6"/>
    </row>
    <row r="12" spans="1:13" ht="15.75" thickBot="1">
      <c r="A12" s="5"/>
      <c r="B12" s="14"/>
      <c r="C12" s="14"/>
      <c r="D12" s="14"/>
      <c r="E12" s="14"/>
      <c r="F12" s="14"/>
      <c r="G12" s="14"/>
      <c r="H12" s="14"/>
      <c r="I12" s="14"/>
      <c r="J12" s="6"/>
    </row>
    <row r="13" spans="1:13">
      <c r="A13" s="5"/>
      <c r="B13" s="110" t="s">
        <v>47</v>
      </c>
      <c r="C13" s="111"/>
      <c r="D13" s="111"/>
      <c r="E13" s="111"/>
      <c r="F13" s="111"/>
      <c r="G13" s="111"/>
      <c r="H13" s="111"/>
      <c r="I13" s="112"/>
      <c r="J13" s="6"/>
    </row>
    <row r="14" spans="1:13">
      <c r="A14" s="5"/>
      <c r="B14" s="22" t="s">
        <v>6</v>
      </c>
      <c r="C14" s="23" t="s">
        <v>39</v>
      </c>
      <c r="D14" s="23" t="s">
        <v>48</v>
      </c>
      <c r="E14" s="120" t="s">
        <v>49</v>
      </c>
      <c r="F14" s="120"/>
      <c r="G14" s="120" t="s">
        <v>50</v>
      </c>
      <c r="H14" s="120"/>
      <c r="I14" s="24" t="s">
        <v>51</v>
      </c>
      <c r="J14" s="6"/>
      <c r="M14" s="41"/>
    </row>
    <row r="15" spans="1:13" ht="38.25">
      <c r="A15" s="5"/>
      <c r="B15" s="45">
        <v>20206</v>
      </c>
      <c r="C15" s="17" t="s">
        <v>79</v>
      </c>
      <c r="D15" s="18" t="s">
        <v>52</v>
      </c>
      <c r="E15" s="147">
        <v>1.02</v>
      </c>
      <c r="F15" s="148"/>
      <c r="G15" s="116">
        <v>22.34</v>
      </c>
      <c r="H15" s="117"/>
      <c r="I15" s="79">
        <f>E15*G15</f>
        <v>22.786799999999999</v>
      </c>
      <c r="J15" s="6"/>
    </row>
    <row r="16" spans="1:13" ht="25.5">
      <c r="A16" s="5"/>
      <c r="B16" s="45">
        <v>20247</v>
      </c>
      <c r="C16" s="81" t="s">
        <v>81</v>
      </c>
      <c r="D16" s="18" t="s">
        <v>82</v>
      </c>
      <c r="E16" s="146">
        <v>0.01</v>
      </c>
      <c r="F16" s="146"/>
      <c r="G16" s="134">
        <v>20.72</v>
      </c>
      <c r="H16" s="135"/>
      <c r="I16" s="79">
        <f>E16*G16</f>
        <v>0.2072</v>
      </c>
      <c r="J16" s="6"/>
    </row>
    <row r="17" spans="1:10" ht="15.75" thickBot="1">
      <c r="A17" s="5"/>
      <c r="B17" s="108" t="s">
        <v>46</v>
      </c>
      <c r="C17" s="109"/>
      <c r="D17" s="109"/>
      <c r="E17" s="109"/>
      <c r="F17" s="109"/>
      <c r="G17" s="109"/>
      <c r="H17" s="109"/>
      <c r="I17" s="21">
        <f>SUM(I15:I16)</f>
        <v>22.994</v>
      </c>
      <c r="J17" s="6"/>
    </row>
    <row r="18" spans="1:10" ht="15.75" thickBot="1">
      <c r="A18" s="5"/>
      <c r="B18" s="14"/>
      <c r="C18" s="14"/>
      <c r="D18" s="14"/>
      <c r="E18" s="14"/>
      <c r="F18" s="14"/>
      <c r="G18" s="14"/>
      <c r="H18" s="14"/>
      <c r="I18" s="14"/>
      <c r="J18" s="6"/>
    </row>
    <row r="19" spans="1:10">
      <c r="A19" s="5"/>
      <c r="B19" s="110" t="s">
        <v>53</v>
      </c>
      <c r="C19" s="111"/>
      <c r="D19" s="111"/>
      <c r="E19" s="111"/>
      <c r="F19" s="111"/>
      <c r="G19" s="111"/>
      <c r="H19" s="111"/>
      <c r="I19" s="112"/>
      <c r="J19" s="6"/>
    </row>
    <row r="20" spans="1:10">
      <c r="A20" s="5"/>
      <c r="B20" s="29" t="s">
        <v>6</v>
      </c>
      <c r="C20" s="30" t="s">
        <v>39</v>
      </c>
      <c r="D20" s="23" t="s">
        <v>48</v>
      </c>
      <c r="E20" s="113" t="s">
        <v>54</v>
      </c>
      <c r="F20" s="113"/>
      <c r="G20" s="113" t="s">
        <v>50</v>
      </c>
      <c r="H20" s="113"/>
      <c r="I20" s="31" t="s">
        <v>43</v>
      </c>
      <c r="J20" s="6"/>
    </row>
    <row r="21" spans="1:10">
      <c r="A21" s="5"/>
      <c r="B21" s="32">
        <v>6111</v>
      </c>
      <c r="C21" s="17" t="s">
        <v>68</v>
      </c>
      <c r="D21" s="26" t="s">
        <v>55</v>
      </c>
      <c r="E21" s="114">
        <v>0.1</v>
      </c>
      <c r="F21" s="115"/>
      <c r="G21" s="116">
        <v>22.66</v>
      </c>
      <c r="H21" s="117"/>
      <c r="I21" s="33">
        <f>E21*G21</f>
        <v>2.266</v>
      </c>
      <c r="J21" s="6"/>
    </row>
    <row r="22" spans="1:10">
      <c r="A22" s="5"/>
      <c r="B22" s="16">
        <v>4750</v>
      </c>
      <c r="C22" s="17" t="s">
        <v>67</v>
      </c>
      <c r="D22" s="34" t="s">
        <v>55</v>
      </c>
      <c r="E22" s="114">
        <v>0.1</v>
      </c>
      <c r="F22" s="115"/>
      <c r="G22" s="116">
        <v>30.87</v>
      </c>
      <c r="H22" s="117"/>
      <c r="I22" s="33">
        <f>E22*G22</f>
        <v>3.0870000000000002</v>
      </c>
      <c r="J22" s="6"/>
    </row>
    <row r="23" spans="1:10" ht="15.75" thickBot="1">
      <c r="A23" s="5"/>
      <c r="B23" s="108" t="s">
        <v>46</v>
      </c>
      <c r="C23" s="109"/>
      <c r="D23" s="109"/>
      <c r="E23" s="109"/>
      <c r="F23" s="109"/>
      <c r="G23" s="109"/>
      <c r="H23" s="109"/>
      <c r="I23" s="21">
        <f>SUM(I21:I22)</f>
        <v>5.3529999999999998</v>
      </c>
      <c r="J23" s="6"/>
    </row>
    <row r="24" spans="1:10" ht="15.75" thickBot="1">
      <c r="A24" s="5"/>
      <c r="B24" s="35"/>
      <c r="C24" s="35"/>
      <c r="D24" s="35"/>
      <c r="E24" s="35"/>
      <c r="F24" s="35"/>
      <c r="G24" s="35"/>
      <c r="H24" s="35"/>
      <c r="I24" s="36"/>
      <c r="J24" s="6"/>
    </row>
    <row r="25" spans="1:10" ht="15.75" thickBot="1">
      <c r="A25" s="5"/>
      <c r="B25" s="106" t="s">
        <v>56</v>
      </c>
      <c r="C25" s="107"/>
      <c r="D25" s="107"/>
      <c r="E25" s="107"/>
      <c r="F25" s="107"/>
      <c r="G25" s="107"/>
      <c r="H25" s="107"/>
      <c r="I25" s="37">
        <f>I11+I17+I23</f>
        <v>28.347000000000001</v>
      </c>
      <c r="J25" s="6"/>
    </row>
    <row r="26" spans="1:10" ht="15.75" thickBot="1">
      <c r="A26" s="38"/>
      <c r="B26" s="39"/>
      <c r="C26" s="39"/>
      <c r="D26" s="39"/>
      <c r="E26" s="39"/>
      <c r="F26" s="39"/>
      <c r="G26" s="39"/>
      <c r="H26" s="39"/>
      <c r="I26" s="39"/>
      <c r="J26" s="40"/>
    </row>
  </sheetData>
  <mergeCells count="28">
    <mergeCell ref="B23:H23"/>
    <mergeCell ref="B25:H25"/>
    <mergeCell ref="E20:F20"/>
    <mergeCell ref="G20:H20"/>
    <mergeCell ref="E21:F21"/>
    <mergeCell ref="G21:H21"/>
    <mergeCell ref="E22:F22"/>
    <mergeCell ref="G22:H22"/>
    <mergeCell ref="B19:I19"/>
    <mergeCell ref="B11:H11"/>
    <mergeCell ref="B13:I13"/>
    <mergeCell ref="E14:F14"/>
    <mergeCell ref="G14:H14"/>
    <mergeCell ref="E15:F15"/>
    <mergeCell ref="G15:H15"/>
    <mergeCell ref="E16:F16"/>
    <mergeCell ref="G16:H16"/>
    <mergeCell ref="B17:H17"/>
    <mergeCell ref="B2:I2"/>
    <mergeCell ref="C4:G4"/>
    <mergeCell ref="C5:G5"/>
    <mergeCell ref="B7:I7"/>
    <mergeCell ref="B8:B9"/>
    <mergeCell ref="C8:C9"/>
    <mergeCell ref="D8:D9"/>
    <mergeCell ref="E8:F8"/>
    <mergeCell ref="G8:H8"/>
    <mergeCell ref="I8:I9"/>
  </mergeCells>
  <printOptions horizontalCentered="1"/>
  <pageMargins left="0.51181102362204722" right="0.51181102362204722" top="1.1811023622047245" bottom="0.78740157480314965" header="0.31496062992125984" footer="0.31496062992125984"/>
  <pageSetup paperSize="9" scale="8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29"/>
  <sheetViews>
    <sheetView workbookViewId="0">
      <selection activeCell="L25" sqref="L25"/>
    </sheetView>
  </sheetViews>
  <sheetFormatPr defaultRowHeight="15"/>
  <cols>
    <col min="1" max="1" width="3.28515625" customWidth="1"/>
    <col min="3" max="3" width="29.28515625" customWidth="1"/>
    <col min="9" max="9" width="12.140625" bestFit="1" customWidth="1"/>
    <col min="10" max="10" width="4" customWidth="1"/>
    <col min="13" max="13" width="22" bestFit="1" customWidth="1"/>
  </cols>
  <sheetData>
    <row r="1" spans="1:13" ht="15.75" thickBot="1">
      <c r="A1" s="2"/>
      <c r="B1" s="3"/>
      <c r="C1" s="3"/>
      <c r="D1" s="3"/>
      <c r="E1" s="3"/>
      <c r="F1" s="3"/>
      <c r="G1" s="3"/>
      <c r="H1" s="3"/>
      <c r="I1" s="3"/>
      <c r="J1" s="4"/>
    </row>
    <row r="2" spans="1:13" ht="15.75" thickBot="1">
      <c r="A2" s="5"/>
      <c r="B2" s="121" t="s">
        <v>154</v>
      </c>
      <c r="C2" s="122"/>
      <c r="D2" s="122"/>
      <c r="E2" s="122"/>
      <c r="F2" s="122"/>
      <c r="G2" s="122"/>
      <c r="H2" s="122"/>
      <c r="I2" s="123"/>
      <c r="J2" s="6"/>
    </row>
    <row r="3" spans="1:13" ht="15.75" thickBot="1">
      <c r="A3" s="5"/>
      <c r="B3" s="7"/>
      <c r="C3" s="7"/>
      <c r="D3" s="7"/>
      <c r="E3" s="7"/>
      <c r="F3" s="7"/>
      <c r="G3" s="7"/>
      <c r="H3" s="7"/>
      <c r="I3" s="7"/>
      <c r="J3" s="6"/>
    </row>
    <row r="4" spans="1:13">
      <c r="A4" s="5"/>
      <c r="B4" s="8" t="s">
        <v>6</v>
      </c>
      <c r="C4" s="124" t="s">
        <v>35</v>
      </c>
      <c r="D4" s="125"/>
      <c r="E4" s="125"/>
      <c r="F4" s="125"/>
      <c r="G4" s="126"/>
      <c r="H4" s="9" t="s">
        <v>36</v>
      </c>
      <c r="I4" s="10" t="s">
        <v>37</v>
      </c>
      <c r="J4" s="6"/>
    </row>
    <row r="5" spans="1:13" ht="15.75" thickBot="1">
      <c r="A5" s="5"/>
      <c r="B5" s="11" t="s">
        <v>153</v>
      </c>
      <c r="C5" s="127" t="s">
        <v>93</v>
      </c>
      <c r="D5" s="128"/>
      <c r="E5" s="128"/>
      <c r="F5" s="128"/>
      <c r="G5" s="129"/>
      <c r="H5" s="12" t="s">
        <v>115</v>
      </c>
      <c r="I5" s="13" t="s">
        <v>18</v>
      </c>
      <c r="J5" s="6"/>
    </row>
    <row r="6" spans="1:13" ht="15.75" thickBot="1">
      <c r="A6" s="5"/>
      <c r="B6" s="14"/>
      <c r="C6" s="14"/>
      <c r="D6" s="14"/>
      <c r="E6" s="14"/>
      <c r="F6" s="14"/>
      <c r="G6" s="14"/>
      <c r="H6" s="14"/>
      <c r="I6" s="14"/>
      <c r="J6" s="6"/>
    </row>
    <row r="7" spans="1:13">
      <c r="A7" s="5"/>
      <c r="B7" s="110" t="s">
        <v>38</v>
      </c>
      <c r="C7" s="111"/>
      <c r="D7" s="111"/>
      <c r="E7" s="111"/>
      <c r="F7" s="111"/>
      <c r="G7" s="111"/>
      <c r="H7" s="111"/>
      <c r="I7" s="112"/>
      <c r="J7" s="6"/>
    </row>
    <row r="8" spans="1:13">
      <c r="A8" s="5"/>
      <c r="B8" s="130" t="s">
        <v>6</v>
      </c>
      <c r="C8" s="113" t="s">
        <v>39</v>
      </c>
      <c r="D8" s="113" t="s">
        <v>40</v>
      </c>
      <c r="E8" s="120" t="s">
        <v>41</v>
      </c>
      <c r="F8" s="120"/>
      <c r="G8" s="120" t="s">
        <v>42</v>
      </c>
      <c r="H8" s="120"/>
      <c r="I8" s="131" t="s">
        <v>43</v>
      </c>
      <c r="J8" s="6"/>
    </row>
    <row r="9" spans="1:13">
      <c r="A9" s="5"/>
      <c r="B9" s="130"/>
      <c r="C9" s="113"/>
      <c r="D9" s="113"/>
      <c r="E9" s="15" t="s">
        <v>44</v>
      </c>
      <c r="F9" s="15" t="s">
        <v>45</v>
      </c>
      <c r="G9" s="15" t="s">
        <v>44</v>
      </c>
      <c r="H9" s="15" t="s">
        <v>45</v>
      </c>
      <c r="I9" s="132"/>
      <c r="J9" s="6"/>
    </row>
    <row r="10" spans="1:13" ht="89.25">
      <c r="A10" s="5"/>
      <c r="B10" s="45">
        <v>102933</v>
      </c>
      <c r="C10" s="17" t="s">
        <v>77</v>
      </c>
      <c r="D10" s="18">
        <v>0.1</v>
      </c>
      <c r="E10" s="18">
        <v>1</v>
      </c>
      <c r="F10" s="18">
        <v>1</v>
      </c>
      <c r="G10" s="19">
        <v>0.7</v>
      </c>
      <c r="H10" s="19">
        <v>0.7</v>
      </c>
      <c r="I10" s="46">
        <f>D10*G10</f>
        <v>6.9999999999999993E-2</v>
      </c>
      <c r="J10" s="6"/>
    </row>
    <row r="11" spans="1:13" ht="76.5">
      <c r="A11" s="5"/>
      <c r="B11" s="16">
        <v>102927</v>
      </c>
      <c r="C11" s="17" t="s">
        <v>78</v>
      </c>
      <c r="D11" s="18">
        <v>0.1</v>
      </c>
      <c r="E11" s="18">
        <v>1</v>
      </c>
      <c r="F11" s="18">
        <v>1</v>
      </c>
      <c r="G11" s="19">
        <v>0.7</v>
      </c>
      <c r="H11" s="19">
        <v>0.7</v>
      </c>
      <c r="I11" s="20">
        <f>(E11*G11)+(F11*H11)</f>
        <v>1.4</v>
      </c>
      <c r="J11" s="6"/>
    </row>
    <row r="12" spans="1:13" ht="15.75" thickBot="1">
      <c r="A12" s="5"/>
      <c r="B12" s="108" t="s">
        <v>46</v>
      </c>
      <c r="C12" s="109"/>
      <c r="D12" s="109"/>
      <c r="E12" s="109"/>
      <c r="F12" s="109"/>
      <c r="G12" s="109"/>
      <c r="H12" s="109"/>
      <c r="I12" s="21">
        <f>SUM(I10:I11)</f>
        <v>1.47</v>
      </c>
      <c r="J12" s="6"/>
    </row>
    <row r="13" spans="1:13" ht="15.75" thickBot="1">
      <c r="A13" s="5"/>
      <c r="B13" s="14"/>
      <c r="C13" s="14"/>
      <c r="D13" s="14"/>
      <c r="E13" s="14"/>
      <c r="F13" s="14"/>
      <c r="G13" s="14"/>
      <c r="H13" s="14"/>
      <c r="I13" s="14"/>
      <c r="J13" s="6"/>
    </row>
    <row r="14" spans="1:13">
      <c r="A14" s="5"/>
      <c r="B14" s="110" t="s">
        <v>47</v>
      </c>
      <c r="C14" s="111"/>
      <c r="D14" s="111"/>
      <c r="E14" s="111"/>
      <c r="F14" s="111"/>
      <c r="G14" s="111"/>
      <c r="H14" s="111"/>
      <c r="I14" s="112"/>
      <c r="J14" s="6"/>
    </row>
    <row r="15" spans="1:13">
      <c r="A15" s="5"/>
      <c r="B15" s="22" t="s">
        <v>6</v>
      </c>
      <c r="C15" s="23" t="s">
        <v>39</v>
      </c>
      <c r="D15" s="23" t="s">
        <v>48</v>
      </c>
      <c r="E15" s="120" t="s">
        <v>49</v>
      </c>
      <c r="F15" s="120"/>
      <c r="G15" s="120" t="s">
        <v>50</v>
      </c>
      <c r="H15" s="120"/>
      <c r="I15" s="24" t="s">
        <v>51</v>
      </c>
      <c r="J15" s="6"/>
      <c r="M15" s="41"/>
    </row>
    <row r="16" spans="1:13" ht="51.75">
      <c r="A16" s="5"/>
      <c r="B16" s="25">
        <v>3286</v>
      </c>
      <c r="C16" s="28" t="s">
        <v>89</v>
      </c>
      <c r="D16" s="26" t="s">
        <v>18</v>
      </c>
      <c r="E16" s="150">
        <v>1</v>
      </c>
      <c r="F16" s="151"/>
      <c r="G16" s="152">
        <v>119.11</v>
      </c>
      <c r="H16" s="153"/>
      <c r="I16" s="27">
        <f>E16*G16</f>
        <v>119.11</v>
      </c>
      <c r="J16" s="6"/>
    </row>
    <row r="17" spans="1:10" ht="26.25">
      <c r="A17" s="5"/>
      <c r="B17" s="25">
        <v>20247</v>
      </c>
      <c r="C17" s="28" t="s">
        <v>81</v>
      </c>
      <c r="D17" s="26" t="s">
        <v>82</v>
      </c>
      <c r="E17" s="156">
        <v>0.05</v>
      </c>
      <c r="F17" s="156"/>
      <c r="G17" s="152">
        <v>23.86</v>
      </c>
      <c r="H17" s="153"/>
      <c r="I17" s="27">
        <f>E17*G17</f>
        <v>1.1930000000000001</v>
      </c>
      <c r="J17" s="6"/>
    </row>
    <row r="18" spans="1:10" ht="39">
      <c r="A18" s="5"/>
      <c r="B18" s="25">
        <v>4512</v>
      </c>
      <c r="C18" s="28" t="s">
        <v>96</v>
      </c>
      <c r="D18" s="26" t="s">
        <v>52</v>
      </c>
      <c r="E18" s="154">
        <v>3</v>
      </c>
      <c r="F18" s="155"/>
      <c r="G18" s="152">
        <v>2.08</v>
      </c>
      <c r="H18" s="153"/>
      <c r="I18" s="27">
        <f>E18*G18</f>
        <v>6.24</v>
      </c>
      <c r="J18" s="6"/>
    </row>
    <row r="19" spans="1:10" ht="51.75">
      <c r="A19" s="5"/>
      <c r="B19" s="48">
        <v>3288</v>
      </c>
      <c r="C19" s="49" t="s">
        <v>95</v>
      </c>
      <c r="D19" s="50" t="s">
        <v>52</v>
      </c>
      <c r="E19" s="154">
        <v>2.5</v>
      </c>
      <c r="F19" s="155"/>
      <c r="G19" s="152">
        <v>9</v>
      </c>
      <c r="H19" s="153"/>
      <c r="I19" s="27">
        <f>E19*G19</f>
        <v>22.5</v>
      </c>
      <c r="J19" s="6"/>
    </row>
    <row r="20" spans="1:10" ht="15.75" thickBot="1">
      <c r="A20" s="5"/>
      <c r="B20" s="108" t="s">
        <v>46</v>
      </c>
      <c r="C20" s="109"/>
      <c r="D20" s="109"/>
      <c r="E20" s="109"/>
      <c r="F20" s="109"/>
      <c r="G20" s="109"/>
      <c r="H20" s="109"/>
      <c r="I20" s="21">
        <f>SUM(I16:I19)</f>
        <v>149.04300000000001</v>
      </c>
      <c r="J20" s="6"/>
    </row>
    <row r="21" spans="1:10" ht="15.75" thickBot="1">
      <c r="A21" s="5"/>
      <c r="B21" s="14"/>
      <c r="C21" s="14"/>
      <c r="D21" s="14"/>
      <c r="E21" s="14"/>
      <c r="F21" s="14"/>
      <c r="G21" s="14"/>
      <c r="H21" s="14"/>
      <c r="I21" s="14"/>
      <c r="J21" s="6"/>
    </row>
    <row r="22" spans="1:10">
      <c r="A22" s="5"/>
      <c r="B22" s="110" t="s">
        <v>53</v>
      </c>
      <c r="C22" s="111"/>
      <c r="D22" s="111"/>
      <c r="E22" s="111"/>
      <c r="F22" s="111"/>
      <c r="G22" s="111"/>
      <c r="H22" s="111"/>
      <c r="I22" s="112"/>
      <c r="J22" s="6"/>
    </row>
    <row r="23" spans="1:10">
      <c r="A23" s="5"/>
      <c r="B23" s="29" t="s">
        <v>6</v>
      </c>
      <c r="C23" s="30" t="s">
        <v>39</v>
      </c>
      <c r="D23" s="23" t="s">
        <v>48</v>
      </c>
      <c r="E23" s="113" t="s">
        <v>54</v>
      </c>
      <c r="F23" s="113"/>
      <c r="G23" s="113" t="s">
        <v>50</v>
      </c>
      <c r="H23" s="113"/>
      <c r="I23" s="31" t="s">
        <v>43</v>
      </c>
      <c r="J23" s="6"/>
    </row>
    <row r="24" spans="1:10">
      <c r="A24" s="5"/>
      <c r="B24" s="32">
        <v>6111</v>
      </c>
      <c r="C24" s="17" t="s">
        <v>68</v>
      </c>
      <c r="D24" s="26" t="s">
        <v>55</v>
      </c>
      <c r="E24" s="114">
        <v>0.1</v>
      </c>
      <c r="F24" s="115"/>
      <c r="G24" s="116">
        <v>22.66</v>
      </c>
      <c r="H24" s="117"/>
      <c r="I24" s="33">
        <f>E24*G24</f>
        <v>2.266</v>
      </c>
      <c r="J24" s="6"/>
    </row>
    <row r="25" spans="1:10">
      <c r="A25" s="5"/>
      <c r="B25" s="16">
        <v>4750</v>
      </c>
      <c r="C25" s="17" t="s">
        <v>67</v>
      </c>
      <c r="D25" s="34" t="s">
        <v>55</v>
      </c>
      <c r="E25" s="114">
        <v>0.1</v>
      </c>
      <c r="F25" s="115"/>
      <c r="G25" s="116">
        <v>30.87</v>
      </c>
      <c r="H25" s="117"/>
      <c r="I25" s="33">
        <f>E25*G25</f>
        <v>3.0870000000000002</v>
      </c>
      <c r="J25" s="6"/>
    </row>
    <row r="26" spans="1:10" ht="15.75" thickBot="1">
      <c r="A26" s="5"/>
      <c r="B26" s="108" t="s">
        <v>46</v>
      </c>
      <c r="C26" s="109"/>
      <c r="D26" s="109"/>
      <c r="E26" s="109"/>
      <c r="F26" s="109"/>
      <c r="G26" s="109"/>
      <c r="H26" s="109"/>
      <c r="I26" s="21">
        <f>SUM(I24:I25)</f>
        <v>5.3529999999999998</v>
      </c>
      <c r="J26" s="6"/>
    </row>
    <row r="27" spans="1:10" ht="15.75" thickBot="1">
      <c r="A27" s="5"/>
      <c r="B27" s="35"/>
      <c r="C27" s="35"/>
      <c r="D27" s="35"/>
      <c r="E27" s="35"/>
      <c r="F27" s="35"/>
      <c r="G27" s="35"/>
      <c r="H27" s="35"/>
      <c r="I27" s="36"/>
      <c r="J27" s="6"/>
    </row>
    <row r="28" spans="1:10" ht="15.75" thickBot="1">
      <c r="A28" s="5"/>
      <c r="B28" s="106" t="s">
        <v>56</v>
      </c>
      <c r="C28" s="107"/>
      <c r="D28" s="107"/>
      <c r="E28" s="107"/>
      <c r="F28" s="107"/>
      <c r="G28" s="107"/>
      <c r="H28" s="107"/>
      <c r="I28" s="37">
        <f>I12+I20+I26</f>
        <v>155.86600000000001</v>
      </c>
      <c r="J28" s="6"/>
    </row>
    <row r="29" spans="1:10" ht="15.75" thickBot="1">
      <c r="A29" s="38"/>
      <c r="B29" s="39"/>
      <c r="C29" s="39"/>
      <c r="D29" s="39"/>
      <c r="E29" s="39"/>
      <c r="F29" s="39"/>
      <c r="G29" s="39"/>
      <c r="H29" s="39"/>
      <c r="I29" s="39"/>
      <c r="J29" s="40"/>
    </row>
  </sheetData>
  <mergeCells count="32">
    <mergeCell ref="B26:H26"/>
    <mergeCell ref="B28:H28"/>
    <mergeCell ref="E23:F23"/>
    <mergeCell ref="G23:H23"/>
    <mergeCell ref="E24:F24"/>
    <mergeCell ref="G24:H24"/>
    <mergeCell ref="E25:F25"/>
    <mergeCell ref="G25:H25"/>
    <mergeCell ref="B22:I22"/>
    <mergeCell ref="B12:H12"/>
    <mergeCell ref="B14:I14"/>
    <mergeCell ref="E15:F15"/>
    <mergeCell ref="G15:H15"/>
    <mergeCell ref="E16:F16"/>
    <mergeCell ref="G16:H16"/>
    <mergeCell ref="E19:F19"/>
    <mergeCell ref="G19:H19"/>
    <mergeCell ref="E17:F17"/>
    <mergeCell ref="G17:H17"/>
    <mergeCell ref="E18:F18"/>
    <mergeCell ref="G18:H18"/>
    <mergeCell ref="B20:H20"/>
    <mergeCell ref="B2:I2"/>
    <mergeCell ref="C4:G4"/>
    <mergeCell ref="C5:G5"/>
    <mergeCell ref="B7:I7"/>
    <mergeCell ref="B8:B9"/>
    <mergeCell ref="C8:C9"/>
    <mergeCell ref="D8:D9"/>
    <mergeCell ref="E8:F8"/>
    <mergeCell ref="G8:H8"/>
    <mergeCell ref="I8:I9"/>
  </mergeCells>
  <printOptions horizontalCentered="1"/>
  <pageMargins left="0.51181102362204722" right="0.51181102362204722" top="1.1811023622047245" bottom="0.78740157480314965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ORÇAMENTO</vt:lpstr>
      <vt:lpstr>01</vt:lpstr>
      <vt:lpstr>02</vt:lpstr>
      <vt:lpstr>03</vt:lpstr>
      <vt:lpstr>04</vt:lpstr>
      <vt:lpstr>05</vt:lpstr>
      <vt:lpstr>06</vt:lpstr>
      <vt:lpstr>07</vt:lpstr>
      <vt:lpstr>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2024-02-28T12:49:47Z</dcterms:modified>
</cp:coreProperties>
</file>